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475" windowHeight="10365"/>
  </bookViews>
  <sheets>
    <sheet name="ПК 101-103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95" i="1"/>
  <c r="F95"/>
  <c r="F99"/>
  <c r="F83" s="1"/>
  <c r="G99"/>
  <c r="F91"/>
  <c r="G91"/>
  <c r="G74"/>
  <c r="G68"/>
  <c r="G62"/>
  <c r="G56"/>
  <c r="G49"/>
  <c r="G46"/>
  <c r="G45"/>
  <c r="G44"/>
  <c r="G43"/>
  <c r="G41"/>
  <c r="G39"/>
  <c r="G38"/>
  <c r="G36"/>
  <c r="G24"/>
  <c r="G8"/>
  <c r="G7" s="1"/>
  <c r="G83" l="1"/>
  <c r="G35" s="1"/>
  <c r="G37"/>
  <c r="G42"/>
  <c r="G34" l="1"/>
  <c r="G23" s="1"/>
  <c r="G107" s="1"/>
  <c r="F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E39"/>
  <c r="E41" l="1"/>
  <c r="F41"/>
  <c r="I41"/>
  <c r="J41"/>
  <c r="K41"/>
  <c r="L41"/>
  <c r="M41"/>
  <c r="N41"/>
  <c r="O41"/>
  <c r="P41"/>
  <c r="Q41"/>
  <c r="R41"/>
  <c r="S41"/>
  <c r="T41"/>
  <c r="U41"/>
  <c r="V41"/>
  <c r="W41"/>
  <c r="X41"/>
  <c r="Y41"/>
  <c r="F38"/>
  <c r="I38"/>
  <c r="J38"/>
  <c r="K38"/>
  <c r="L38"/>
  <c r="M38"/>
  <c r="N38"/>
  <c r="O38"/>
  <c r="P38"/>
  <c r="Q38"/>
  <c r="R38"/>
  <c r="S38"/>
  <c r="T38"/>
  <c r="U38"/>
  <c r="V38"/>
  <c r="W38"/>
  <c r="X38"/>
  <c r="Y38"/>
  <c r="F37"/>
  <c r="I99"/>
  <c r="J99"/>
  <c r="K99"/>
  <c r="L99"/>
  <c r="M99"/>
  <c r="N99"/>
  <c r="O99"/>
  <c r="P99"/>
  <c r="Q99"/>
  <c r="R99"/>
  <c r="S99"/>
  <c r="T99"/>
  <c r="U99"/>
  <c r="W99"/>
  <c r="X99"/>
  <c r="Y99"/>
  <c r="W36"/>
  <c r="X36"/>
  <c r="Y36"/>
  <c r="H41" l="1"/>
  <c r="E99"/>
  <c r="H99"/>
  <c r="F43"/>
  <c r="I43"/>
  <c r="J43"/>
  <c r="K43"/>
  <c r="L43"/>
  <c r="M43"/>
  <c r="N43"/>
  <c r="O43"/>
  <c r="P43"/>
  <c r="Q43"/>
  <c r="R43"/>
  <c r="S43"/>
  <c r="T43"/>
  <c r="U43"/>
  <c r="V43"/>
  <c r="W43"/>
  <c r="X43"/>
  <c r="Y43"/>
  <c r="F46"/>
  <c r="H46"/>
  <c r="I46"/>
  <c r="J46"/>
  <c r="K46"/>
  <c r="L46"/>
  <c r="M46"/>
  <c r="N46"/>
  <c r="O46"/>
  <c r="O110" s="1"/>
  <c r="P46"/>
  <c r="P110" s="1"/>
  <c r="Q46"/>
  <c r="Q110" s="1"/>
  <c r="R46"/>
  <c r="R110" s="1"/>
  <c r="S46"/>
  <c r="T46"/>
  <c r="T110" s="1"/>
  <c r="U46"/>
  <c r="U110" s="1"/>
  <c r="V46"/>
  <c r="V110" s="1"/>
  <c r="W46"/>
  <c r="W110" s="1"/>
  <c r="X46"/>
  <c r="X110" s="1"/>
  <c r="Y46"/>
  <c r="Y110" s="1"/>
  <c r="F45"/>
  <c r="H45"/>
  <c r="I45"/>
  <c r="J45"/>
  <c r="K45"/>
  <c r="L45"/>
  <c r="M45"/>
  <c r="N45"/>
  <c r="O45"/>
  <c r="P45"/>
  <c r="P109" s="1"/>
  <c r="Q45"/>
  <c r="Q109" s="1"/>
  <c r="R45"/>
  <c r="S45"/>
  <c r="S109" s="1"/>
  <c r="T45"/>
  <c r="T109" s="1"/>
  <c r="U45"/>
  <c r="U109" s="1"/>
  <c r="V45"/>
  <c r="W45"/>
  <c r="X45"/>
  <c r="X109" s="1"/>
  <c r="Y45"/>
  <c r="E46"/>
  <c r="N110" s="1"/>
  <c r="E45"/>
  <c r="F36"/>
  <c r="I36"/>
  <c r="J36"/>
  <c r="K36"/>
  <c r="L36"/>
  <c r="M36"/>
  <c r="N36"/>
  <c r="O36"/>
  <c r="P36"/>
  <c r="Q36"/>
  <c r="R36"/>
  <c r="S36"/>
  <c r="T36"/>
  <c r="U36"/>
  <c r="V36"/>
  <c r="I95"/>
  <c r="J95"/>
  <c r="K95"/>
  <c r="K83" s="1"/>
  <c r="L95"/>
  <c r="M95"/>
  <c r="N95"/>
  <c r="O95"/>
  <c r="P95"/>
  <c r="Q95"/>
  <c r="R95"/>
  <c r="S95"/>
  <c r="T95"/>
  <c r="U95"/>
  <c r="V95"/>
  <c r="W95"/>
  <c r="X95"/>
  <c r="Y95"/>
  <c r="I91"/>
  <c r="J91"/>
  <c r="J37" s="1"/>
  <c r="K91"/>
  <c r="L91"/>
  <c r="L83" s="1"/>
  <c r="M91"/>
  <c r="N91"/>
  <c r="O91"/>
  <c r="P91"/>
  <c r="Q91"/>
  <c r="R91"/>
  <c r="S91"/>
  <c r="T91"/>
  <c r="T37" s="1"/>
  <c r="U91"/>
  <c r="V91"/>
  <c r="W91"/>
  <c r="W83" s="1"/>
  <c r="W35" s="1"/>
  <c r="X91"/>
  <c r="Y91"/>
  <c r="H91"/>
  <c r="M37" l="1"/>
  <c r="X37"/>
  <c r="Y37"/>
  <c r="I37"/>
  <c r="N37"/>
  <c r="P37"/>
  <c r="Q37"/>
  <c r="Q83"/>
  <c r="Q35" s="1"/>
  <c r="P83"/>
  <c r="P35" s="1"/>
  <c r="S83"/>
  <c r="S35" s="1"/>
  <c r="M83"/>
  <c r="Y44"/>
  <c r="J83"/>
  <c r="J35" s="1"/>
  <c r="O37"/>
  <c r="R37"/>
  <c r="O83"/>
  <c r="O35" s="1"/>
  <c r="I83"/>
  <c r="I35" s="1"/>
  <c r="V83"/>
  <c r="V35" s="1"/>
  <c r="N83"/>
  <c r="N35" s="1"/>
  <c r="T83"/>
  <c r="T35" s="1"/>
  <c r="Y83"/>
  <c r="Y35" s="1"/>
  <c r="L37"/>
  <c r="W37"/>
  <c r="X83"/>
  <c r="X35" s="1"/>
  <c r="R83"/>
  <c r="R35" s="1"/>
  <c r="S37"/>
  <c r="U37"/>
  <c r="U83"/>
  <c r="U35" s="1"/>
  <c r="Q44"/>
  <c r="Y109"/>
  <c r="S44"/>
  <c r="S110"/>
  <c r="K37"/>
  <c r="V37"/>
  <c r="N109"/>
  <c r="O109"/>
  <c r="V109"/>
  <c r="P44"/>
  <c r="V44"/>
  <c r="U44"/>
  <c r="T44"/>
  <c r="R44"/>
  <c r="X44"/>
  <c r="R109"/>
  <c r="W44"/>
  <c r="W109"/>
  <c r="K35"/>
  <c r="L35"/>
  <c r="M35"/>
  <c r="F8" l="1"/>
  <c r="F7" s="1"/>
  <c r="I8"/>
  <c r="I7" s="1"/>
  <c r="J8"/>
  <c r="J7" s="1"/>
  <c r="K8"/>
  <c r="K7" s="1"/>
  <c r="L8"/>
  <c r="L7" s="1"/>
  <c r="M8"/>
  <c r="M7" s="1"/>
  <c r="N8"/>
  <c r="N7" s="1"/>
  <c r="O8"/>
  <c r="O7" s="1"/>
  <c r="P8"/>
  <c r="P7" s="1"/>
  <c r="Q8"/>
  <c r="Q7" s="1"/>
  <c r="R8"/>
  <c r="R7" s="1"/>
  <c r="S8"/>
  <c r="S7" s="1"/>
  <c r="T8"/>
  <c r="T7" s="1"/>
  <c r="U8"/>
  <c r="U7" s="1"/>
  <c r="V8"/>
  <c r="V7" s="1"/>
  <c r="W8"/>
  <c r="W7" s="1"/>
  <c r="X8"/>
  <c r="X7" s="1"/>
  <c r="Y8"/>
  <c r="Y7" s="1"/>
  <c r="N111" l="1"/>
  <c r="N112"/>
  <c r="N113"/>
  <c r="O44" l="1"/>
  <c r="K44"/>
  <c r="H44"/>
  <c r="F49"/>
  <c r="I49"/>
  <c r="J49"/>
  <c r="K49"/>
  <c r="L49"/>
  <c r="M49"/>
  <c r="N49"/>
  <c r="O49"/>
  <c r="P49"/>
  <c r="Q49"/>
  <c r="R49"/>
  <c r="S49"/>
  <c r="T49"/>
  <c r="U49"/>
  <c r="V49"/>
  <c r="W49"/>
  <c r="X49"/>
  <c r="Y49"/>
  <c r="F74"/>
  <c r="I74"/>
  <c r="J74"/>
  <c r="K74"/>
  <c r="L74"/>
  <c r="M74"/>
  <c r="N74"/>
  <c r="O74"/>
  <c r="P74"/>
  <c r="Q74"/>
  <c r="R74"/>
  <c r="S74"/>
  <c r="T74"/>
  <c r="U74"/>
  <c r="V74"/>
  <c r="W74"/>
  <c r="X74"/>
  <c r="Y74"/>
  <c r="F24"/>
  <c r="F44"/>
  <c r="I44"/>
  <c r="J44"/>
  <c r="L44"/>
  <c r="M44"/>
  <c r="N44"/>
  <c r="F35" l="1"/>
  <c r="H52"/>
  <c r="E52" s="1"/>
  <c r="I24"/>
  <c r="J24"/>
  <c r="K24"/>
  <c r="L24"/>
  <c r="M24"/>
  <c r="N24"/>
  <c r="O24"/>
  <c r="O108" s="1"/>
  <c r="P24"/>
  <c r="P108" s="1"/>
  <c r="Q24"/>
  <c r="Q108" s="1"/>
  <c r="R24"/>
  <c r="R108" s="1"/>
  <c r="S24"/>
  <c r="S108" s="1"/>
  <c r="T24"/>
  <c r="U24"/>
  <c r="V24"/>
  <c r="V108" s="1"/>
  <c r="W24"/>
  <c r="W108" s="1"/>
  <c r="X24"/>
  <c r="X108" s="1"/>
  <c r="Y24"/>
  <c r="Y108" s="1"/>
  <c r="H90"/>
  <c r="E90" s="1"/>
  <c r="H89"/>
  <c r="E89" s="1"/>
  <c r="H88"/>
  <c r="E88" s="1"/>
  <c r="H87"/>
  <c r="E87" s="1"/>
  <c r="H86"/>
  <c r="E86" s="1"/>
  <c r="H85"/>
  <c r="E85" s="1"/>
  <c r="H84"/>
  <c r="H97"/>
  <c r="E91"/>
  <c r="E97" l="1"/>
  <c r="H95"/>
  <c r="H37" s="1"/>
  <c r="H38"/>
  <c r="T108"/>
  <c r="U108"/>
  <c r="H36"/>
  <c r="E84"/>
  <c r="H78"/>
  <c r="E78" s="1"/>
  <c r="S56"/>
  <c r="R56"/>
  <c r="O56"/>
  <c r="P56"/>
  <c r="H51"/>
  <c r="H50"/>
  <c r="E95" l="1"/>
  <c r="E83" s="1"/>
  <c r="E35" s="1"/>
  <c r="E38"/>
  <c r="H83"/>
  <c r="H35" s="1"/>
  <c r="E36"/>
  <c r="H49"/>
  <c r="H77"/>
  <c r="E37" l="1"/>
  <c r="E77"/>
  <c r="H19" l="1"/>
  <c r="E19" s="1"/>
  <c r="H20"/>
  <c r="E20" s="1"/>
  <c r="H37" i="2" l="1"/>
  <c r="H41"/>
  <c r="H42"/>
  <c r="H43"/>
  <c r="H44"/>
  <c r="H45"/>
  <c r="H46"/>
  <c r="H47"/>
  <c r="H48"/>
  <c r="H49"/>
  <c r="H50"/>
  <c r="H40"/>
  <c r="H24"/>
  <c r="H25"/>
  <c r="H26"/>
  <c r="H27"/>
  <c r="H28"/>
  <c r="H29"/>
  <c r="H30"/>
  <c r="H31"/>
  <c r="H32"/>
  <c r="H33"/>
  <c r="H34"/>
  <c r="H35"/>
  <c r="H36"/>
  <c r="H38"/>
  <c r="H23"/>
  <c r="H20"/>
  <c r="H19" s="1"/>
  <c r="H16"/>
  <c r="H17"/>
  <c r="H15"/>
  <c r="H7"/>
  <c r="H8"/>
  <c r="H9"/>
  <c r="H10"/>
  <c r="H11"/>
  <c r="H12"/>
  <c r="H13"/>
  <c r="H6"/>
  <c r="E39"/>
  <c r="F39"/>
  <c r="G39"/>
  <c r="D39"/>
  <c r="E22"/>
  <c r="F22"/>
  <c r="G22"/>
  <c r="D22"/>
  <c r="E19"/>
  <c r="F19"/>
  <c r="G19"/>
  <c r="D19"/>
  <c r="E14"/>
  <c r="F14"/>
  <c r="G14"/>
  <c r="D14"/>
  <c r="E5"/>
  <c r="F5"/>
  <c r="G5"/>
  <c r="D5"/>
  <c r="D4" s="1"/>
  <c r="C22"/>
  <c r="C4" s="1"/>
  <c r="C51" s="1"/>
  <c r="C14"/>
  <c r="C5"/>
  <c r="H14" l="1"/>
  <c r="F21"/>
  <c r="G4"/>
  <c r="E4"/>
  <c r="E51" s="1"/>
  <c r="E21"/>
  <c r="H39"/>
  <c r="G21"/>
  <c r="G51" s="1"/>
  <c r="D21"/>
  <c r="D51" s="1"/>
  <c r="H5"/>
  <c r="H4" s="1"/>
  <c r="H22"/>
  <c r="F4"/>
  <c r="F51" s="1"/>
  <c r="H58" i="1"/>
  <c r="E58" s="1"/>
  <c r="H57"/>
  <c r="H64"/>
  <c r="E64" s="1"/>
  <c r="H63"/>
  <c r="E63" s="1"/>
  <c r="H70"/>
  <c r="E70" s="1"/>
  <c r="E57" l="1"/>
  <c r="H21" i="2"/>
  <c r="H51" s="1"/>
  <c r="H10" i="1"/>
  <c r="H11"/>
  <c r="H12"/>
  <c r="H13"/>
  <c r="H14"/>
  <c r="H15"/>
  <c r="H16"/>
  <c r="H9"/>
  <c r="H17"/>
  <c r="H18"/>
  <c r="H21"/>
  <c r="E9" l="1"/>
  <c r="E11"/>
  <c r="E12" l="1"/>
  <c r="E16" l="1"/>
  <c r="H22"/>
  <c r="E22" l="1"/>
  <c r="H8"/>
  <c r="H7" s="1"/>
  <c r="H62" l="1"/>
  <c r="U68"/>
  <c r="H68"/>
  <c r="H76"/>
  <c r="H43" s="1"/>
  <c r="E75"/>
  <c r="E69"/>
  <c r="E62"/>
  <c r="H74" l="1"/>
  <c r="E76"/>
  <c r="E74" s="1"/>
  <c r="X47"/>
  <c r="U47"/>
  <c r="S47"/>
  <c r="R47"/>
  <c r="P47"/>
  <c r="O47"/>
  <c r="E68"/>
  <c r="F68"/>
  <c r="I68"/>
  <c r="J68"/>
  <c r="K68"/>
  <c r="L68"/>
  <c r="M68"/>
  <c r="N68"/>
  <c r="O68"/>
  <c r="P68"/>
  <c r="Q68"/>
  <c r="R68"/>
  <c r="S68"/>
  <c r="T68"/>
  <c r="V68"/>
  <c r="W68"/>
  <c r="X68"/>
  <c r="Y68"/>
  <c r="K62"/>
  <c r="L62"/>
  <c r="Y62"/>
  <c r="X62"/>
  <c r="W62"/>
  <c r="V62"/>
  <c r="U62"/>
  <c r="T62"/>
  <c r="S62"/>
  <c r="R62"/>
  <c r="R42" s="1"/>
  <c r="R34" s="1"/>
  <c r="Q62"/>
  <c r="P62"/>
  <c r="O62"/>
  <c r="N62"/>
  <c r="M62"/>
  <c r="J62"/>
  <c r="I62"/>
  <c r="F62"/>
  <c r="S42" l="1"/>
  <c r="S34" s="1"/>
  <c r="S23" s="1"/>
  <c r="S107" s="1"/>
  <c r="P42"/>
  <c r="P34" s="1"/>
  <c r="P23" s="1"/>
  <c r="P107" s="1"/>
  <c r="T42"/>
  <c r="T34" s="1"/>
  <c r="T23" s="1"/>
  <c r="O42"/>
  <c r="O34" s="1"/>
  <c r="O23" s="1"/>
  <c r="O107" s="1"/>
  <c r="R23"/>
  <c r="R107" s="1"/>
  <c r="F56"/>
  <c r="F42" s="1"/>
  <c r="E51"/>
  <c r="H27"/>
  <c r="E27" s="1"/>
  <c r="H28"/>
  <c r="E28" s="1"/>
  <c r="H32"/>
  <c r="E32" s="1"/>
  <c r="H29"/>
  <c r="E29" s="1"/>
  <c r="H31"/>
  <c r="E31" s="1"/>
  <c r="H33"/>
  <c r="E33" s="1"/>
  <c r="H30"/>
  <c r="E30" s="1"/>
  <c r="H26"/>
  <c r="E26" s="1"/>
  <c r="E14"/>
  <c r="E15"/>
  <c r="E13"/>
  <c r="E10"/>
  <c r="E17"/>
  <c r="E18"/>
  <c r="E21"/>
  <c r="H25"/>
  <c r="E25" s="1"/>
  <c r="Y56"/>
  <c r="X56"/>
  <c r="W56"/>
  <c r="W42" s="1"/>
  <c r="W34" s="1"/>
  <c r="V56"/>
  <c r="V42" s="1"/>
  <c r="V34" s="1"/>
  <c r="U56"/>
  <c r="U42" s="1"/>
  <c r="U34" s="1"/>
  <c r="U23" s="1"/>
  <c r="U107" s="1"/>
  <c r="T56"/>
  <c r="Q56"/>
  <c r="Q42" s="1"/>
  <c r="Q34" s="1"/>
  <c r="N56"/>
  <c r="M56"/>
  <c r="L56"/>
  <c r="K56"/>
  <c r="K42" s="1"/>
  <c r="J56"/>
  <c r="J42" s="1"/>
  <c r="J34" s="1"/>
  <c r="I56"/>
  <c r="I42" s="1"/>
  <c r="I34" s="1"/>
  <c r="V23" l="1"/>
  <c r="V107" s="1"/>
  <c r="Y42"/>
  <c r="Y34" s="1"/>
  <c r="Y23" s="1"/>
  <c r="Y107" s="1"/>
  <c r="X42"/>
  <c r="X34" s="1"/>
  <c r="X23" s="1"/>
  <c r="X107" s="1"/>
  <c r="E8"/>
  <c r="E7" s="1"/>
  <c r="F34"/>
  <c r="F23" s="1"/>
  <c r="F107" s="1"/>
  <c r="M42"/>
  <c r="M34" s="1"/>
  <c r="M23" s="1"/>
  <c r="M107" s="1"/>
  <c r="I23"/>
  <c r="L42"/>
  <c r="L34" s="1"/>
  <c r="L23" s="1"/>
  <c r="L107" s="1"/>
  <c r="J23"/>
  <c r="N42"/>
  <c r="N34" s="1"/>
  <c r="N23" s="1"/>
  <c r="E44"/>
  <c r="K34"/>
  <c r="K23" s="1"/>
  <c r="K107" s="1"/>
  <c r="E56"/>
  <c r="E24"/>
  <c r="H24"/>
  <c r="E50"/>
  <c r="E43" s="1"/>
  <c r="H56"/>
  <c r="H42" s="1"/>
  <c r="H34" s="1"/>
  <c r="W23"/>
  <c r="W107" s="1"/>
  <c r="T107"/>
  <c r="Q23"/>
  <c r="Q107" s="1"/>
  <c r="N108" l="1"/>
  <c r="E49"/>
  <c r="E42" s="1"/>
  <c r="H23"/>
  <c r="J107"/>
  <c r="I107"/>
  <c r="E34" l="1"/>
  <c r="E23" s="1"/>
  <c r="E107" s="1"/>
  <c r="H107"/>
</calcChain>
</file>

<file path=xl/sharedStrings.xml><?xml version="1.0" encoding="utf-8"?>
<sst xmlns="http://schemas.openxmlformats.org/spreadsheetml/2006/main" count="333" uniqueCount="231">
  <si>
    <t>индекс</t>
  </si>
  <si>
    <t>Наименование циклов, дисциплин, профессиональных модулей, МДК, практик</t>
  </si>
  <si>
    <t>период промежуточной аттестации</t>
  </si>
  <si>
    <t>Формы промежуточной аттестации</t>
  </si>
  <si>
    <t>Максимальная нагрузка</t>
  </si>
  <si>
    <t>самостоятельная работа</t>
  </si>
  <si>
    <t>теорет.обучение</t>
  </si>
  <si>
    <t>практическое обучение</t>
  </si>
  <si>
    <t>всего занятий во взаимодействии с преподавателем</t>
  </si>
  <si>
    <t>в т.ч.</t>
  </si>
  <si>
    <t>Обязательная аудиторная</t>
  </si>
  <si>
    <t>консультации</t>
  </si>
  <si>
    <t>промежуточная аттестация</t>
  </si>
  <si>
    <t>Учебная нагрузка обучающихся</t>
  </si>
  <si>
    <t>1 курс</t>
  </si>
  <si>
    <t>2 курс</t>
  </si>
  <si>
    <t>3 курс</t>
  </si>
  <si>
    <t>4 курс</t>
  </si>
  <si>
    <t>Русский язык</t>
  </si>
  <si>
    <t>э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</si>
  <si>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</si>
  <si>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</si>
  <si>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</si>
  <si>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</si>
  <si>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</si>
  <si>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Астрономия</t>
  </si>
  <si>
    <t>Химия</t>
  </si>
  <si>
    <t>дз</t>
  </si>
  <si>
    <t>Распределение обязательной аудиторной нагрузки</t>
  </si>
  <si>
    <t>ОП.00</t>
  </si>
  <si>
    <t>Общепрофессиональные дисциплины</t>
  </si>
  <si>
    <t>ОП.01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</si>
  <si>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</si>
  <si>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</si>
  <si>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</si>
  <si>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</si>
  <si>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</si>
  <si>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</si>
  <si>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</si>
  <si>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</si>
  <si>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</si>
  <si>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</si>
  <si>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ОП.13.</t>
  </si>
  <si>
    <t>ОП.14.</t>
  </si>
  <si>
    <t>Безопасность жизнедеятельности.</t>
  </si>
  <si>
    <t>Основы калькуляции и учета.</t>
  </si>
  <si>
    <t>Иностранный язык в профессиональной деятельности.</t>
  </si>
  <si>
    <t>Физическая культура.</t>
  </si>
  <si>
    <t>Охрана труда.</t>
  </si>
  <si>
    <t>Основы менеджмента и маркетинга в предприятиях общественного питания.</t>
  </si>
  <si>
    <t>Психология профессиональной деятельности.</t>
  </si>
  <si>
    <t>Кухня народов России.</t>
  </si>
  <si>
    <t>Кухня народов мира.</t>
  </si>
  <si>
    <t>П.00.</t>
  </si>
  <si>
    <t>ПМ.00.</t>
  </si>
  <si>
    <t>в том числе МДК</t>
  </si>
  <si>
    <t>производственная практика</t>
  </si>
  <si>
    <t xml:space="preserve"> в т.ч. учебная практика</t>
  </si>
  <si>
    <t>Государственная итоговая аттестация</t>
  </si>
  <si>
    <t>ПМ.01.</t>
  </si>
  <si>
    <t>Приготовление и подготовка к реализации полуфабрикатов для блюд, кулинарных изделий разнообразного ассортимента.</t>
  </si>
  <si>
    <t>МДК 01.01.</t>
  </si>
  <si>
    <t>МДК 01.02.</t>
  </si>
  <si>
    <t>УП ПМ 01.</t>
  </si>
  <si>
    <t>ПП. ПМ 01.</t>
  </si>
  <si>
    <t>ПМ.02.</t>
  </si>
  <si>
    <t>МДК 02.01.</t>
  </si>
  <si>
    <t>МДК 02.02.</t>
  </si>
  <si>
    <t>УП ПМ 02.</t>
  </si>
  <si>
    <t>ПП. ПМ 02.</t>
  </si>
  <si>
    <t>ПМ.03.</t>
  </si>
  <si>
    <t>МДК 03.01.</t>
  </si>
  <si>
    <t>МДК 03.02.</t>
  </si>
  <si>
    <t>УП ПМ 03.</t>
  </si>
  <si>
    <t>ПП. ПМ 03.</t>
  </si>
  <si>
    <t>Организация приготовления, подготовки к реализации и хранение кулинарных полуфабрикатов.</t>
  </si>
  <si>
    <t>Учебная практика</t>
  </si>
  <si>
    <t>Производственная практика</t>
  </si>
  <si>
    <t>Приготовление  оформление и подготовка к реализации горячих блюд, кулинарных изделий, закусок разнообразного ассортимента.</t>
  </si>
  <si>
    <t>Процессы приготовления, подготовки к реализации и презентации горячих блюд, кулинарных изделий, закусок.</t>
  </si>
  <si>
    <t>Приготовление, оформление и подготовка к реализации холодных блюд, кулинарных изделий, закусок разнообразного ассортимента.</t>
  </si>
  <si>
    <t>Организация приготовления, подготовки к реализации и презентации холодных блюд, кулинарных изделий, закусок.</t>
  </si>
  <si>
    <t>Процессы приготовления, подготовки к реализации и презентации холодных блюд, кулинарных изделий, закусок.</t>
  </si>
  <si>
    <t>ПМ.04.</t>
  </si>
  <si>
    <t>МДК 04.01.</t>
  </si>
  <si>
    <t>МДК 04.02.</t>
  </si>
  <si>
    <t>УП ПМ 04.</t>
  </si>
  <si>
    <t>ПП. ПМ 04.</t>
  </si>
  <si>
    <t>ПМ.05.</t>
  </si>
  <si>
    <t>МДК 05.01.</t>
  </si>
  <si>
    <t>МДК 05.02.</t>
  </si>
  <si>
    <t>УП ПМ 05.</t>
  </si>
  <si>
    <t>ПП. ПМ 05.</t>
  </si>
  <si>
    <t>Организация приготовления, подготовки к реализации и презентации холодных, горячих сладких блюд, десертов, напитков.</t>
  </si>
  <si>
    <t>Приготовление, оформление и подготовка к реализации холодных и горячих сладких блюд, десертов, напитков разнообразного ассортимента.</t>
  </si>
  <si>
    <t xml:space="preserve">Процессы приготовления, подготовки к реализации и презентации холодных, горячих сладких блюд, десертов, напитков, </t>
  </si>
  <si>
    <t>Организация приготовления, подготовки к реализации хлебобулочных, мучных, кондитерских изделий.</t>
  </si>
  <si>
    <t>Процессы приготовления, подготовки к реализации кулинарных полуфабрикатов.</t>
  </si>
  <si>
    <t>Процессы приготовления, подготовки к реализации хлебобулочных, мучных, кондитерских изделий.</t>
  </si>
  <si>
    <t>Организация приготовления, подготовки к реализации и презентации горячих блюд, кулинарных изделий, закусок.</t>
  </si>
  <si>
    <t xml:space="preserve">Всего </t>
  </si>
  <si>
    <t>дисциплин и МДК</t>
  </si>
  <si>
    <t>учебной практики</t>
  </si>
  <si>
    <t>производственной практики</t>
  </si>
  <si>
    <t>Дифф.зачётов</t>
  </si>
  <si>
    <t>Зачётов</t>
  </si>
  <si>
    <t>Всего</t>
  </si>
  <si>
    <t>з</t>
  </si>
  <si>
    <t>1 семестр 17 недель</t>
  </si>
  <si>
    <t>2 семестр 24 недели</t>
  </si>
  <si>
    <t>3 семестр 17 недель</t>
  </si>
  <si>
    <t>4 семестр 24 недели</t>
  </si>
  <si>
    <t>5 семестр 17 недель</t>
  </si>
  <si>
    <t>6 семестр 24 недели</t>
  </si>
  <si>
    <t>Родная литература</t>
  </si>
  <si>
    <t>Э</t>
  </si>
  <si>
    <t xml:space="preserve">Основы микробиологии, физиология питания, санитарии и гигиены.  </t>
  </si>
  <si>
    <t>Основы товароведения продовольственных товаров.</t>
  </si>
  <si>
    <t>Техническое оснащение и организация рабочего места.</t>
  </si>
  <si>
    <t>Технология приготовления, оформления и подготовки к реализации изделий и скульптур из шоколада и карамели.</t>
  </si>
  <si>
    <t>Экономические и правовые основы профессиональной деятельности.</t>
  </si>
  <si>
    <t>Математика</t>
  </si>
  <si>
    <t>Финансовая грамотность и основы предпринимательской деятельности</t>
  </si>
  <si>
    <t>Деловая культура и антикоррупционное поведение</t>
  </si>
  <si>
    <t>Экзаменов (в т.ч. квалификационных)</t>
  </si>
  <si>
    <t xml:space="preserve">Профессиональный цикл </t>
  </si>
  <si>
    <t>Обязательная часть циклов ОПОП ( с ГИА)</t>
  </si>
  <si>
    <t>ОП.15.</t>
  </si>
  <si>
    <t>Общеобразовательный цикл</t>
  </si>
  <si>
    <t>Общие учебные предметы</t>
  </si>
  <si>
    <t>Биология</t>
  </si>
  <si>
    <t>Информационно-коммуникацинонные технологии</t>
  </si>
  <si>
    <t>Учебные предметы по выбору</t>
  </si>
  <si>
    <t>Дополнительные учебные предметы</t>
  </si>
  <si>
    <t xml:space="preserve">лабораторные занятия/ индивидуальный проект </t>
  </si>
  <si>
    <t>Практическая подготовка</t>
  </si>
  <si>
    <t>Распределение консультаций по годам обучения</t>
  </si>
  <si>
    <t>предмет</t>
  </si>
  <si>
    <t>всего по плану</t>
  </si>
  <si>
    <t>1курс</t>
  </si>
  <si>
    <t>2курс</t>
  </si>
  <si>
    <t>3курс</t>
  </si>
  <si>
    <t>итог</t>
  </si>
  <si>
    <t>итого консультаций в год</t>
  </si>
  <si>
    <t>ОП.16.</t>
  </si>
  <si>
    <t>Рисование и лепка</t>
  </si>
  <si>
    <t>ОП.12./ ОП.12.1</t>
  </si>
  <si>
    <t>Психология профессиональной деятельности/ Психологическая адаптация при трудоустройстве для людей с инвалидностью/ Формирование трудовой успешности.</t>
  </si>
  <si>
    <t>Общепрофессиональный цикл</t>
  </si>
  <si>
    <t>Демонстрационный экзамен</t>
  </si>
  <si>
    <t>Обществознание</t>
  </si>
  <si>
    <t>География</t>
  </si>
  <si>
    <t>Информатика</t>
  </si>
  <si>
    <t>Физика</t>
  </si>
  <si>
    <t>Индивидуальный проект</t>
  </si>
  <si>
    <t>2</t>
  </si>
  <si>
    <t>МДК 05.03.</t>
  </si>
  <si>
    <t>МДК 01.03.</t>
  </si>
  <si>
    <t>Применение информационных технологий в сфере общественного питания</t>
  </si>
  <si>
    <t>МДК 05.04.</t>
  </si>
  <si>
    <t>з/дз</t>
  </si>
  <si>
    <t>1\2</t>
  </si>
  <si>
    <t>3\4</t>
  </si>
  <si>
    <t>Технология приготовление мучных кулинарных изделий</t>
  </si>
  <si>
    <t>ПМ 06</t>
  </si>
  <si>
    <t>МДК 06.01.</t>
  </si>
  <si>
    <t>ПМ 07</t>
  </si>
  <si>
    <t>УП ПМ 06.</t>
  </si>
  <si>
    <t>МДК 07.01.</t>
  </si>
  <si>
    <t>МДК 07.02.</t>
  </si>
  <si>
    <t>Приготовление, оформление и подготовка к реализации хлебобулочных, мучных кондитерских изделий разнообразного ассортимента.</t>
  </si>
  <si>
    <t>Приготовление, оформления и подготовки к реализации изделий и скульптур из шоколада и карамели.</t>
  </si>
  <si>
    <t>Приготовление, оформление и подготовка к реализации изделий и скульптур из шоколада и карамели.</t>
  </si>
  <si>
    <t>Организация приготовления, подготовки к реализации хлебобулочных, мучных кондитерских изделий.</t>
  </si>
  <si>
    <t>1/4/3</t>
  </si>
  <si>
    <t>4\1\2</t>
  </si>
  <si>
    <t>1\0\0</t>
  </si>
  <si>
    <t>ПП ПМ 07.</t>
  </si>
  <si>
    <t>Приготовление, оформление и подготовка к реализации  мучных кулинарных изделий   разнообразного ассортимента и пиццы.</t>
  </si>
  <si>
    <t>ООД.01</t>
  </si>
  <si>
    <t>ООД.01.01.</t>
  </si>
  <si>
    <t>ООД.01.02.</t>
  </si>
  <si>
    <t>ООД.01.03.</t>
  </si>
  <si>
    <t>ООД.01.04.</t>
  </si>
  <si>
    <t>ООД.01.05.</t>
  </si>
  <si>
    <t>ООД.01.06.</t>
  </si>
  <si>
    <t>ООД.01.07.</t>
  </si>
  <si>
    <t>ООД.01.08.</t>
  </si>
  <si>
    <t>ООД.01.09.</t>
  </si>
  <si>
    <t>ООД.01.10.</t>
  </si>
  <si>
    <t>ООД.01.11.</t>
  </si>
  <si>
    <t>ООД.01.12.</t>
  </si>
  <si>
    <t>ООД.01.13.</t>
  </si>
  <si>
    <t>ООД.01.14.</t>
  </si>
  <si>
    <t>Процессы приготовления, подготовки к реализации и презентации холодных, горячих сладких блюд, десертов, напитков.</t>
  </si>
  <si>
    <t>Общие образовательные дисциплины</t>
  </si>
  <si>
    <t>в том числе: мдк</t>
  </si>
  <si>
    <t xml:space="preserve">     практическая подготовка</t>
  </si>
  <si>
    <t>в том числе: учебная практика</t>
  </si>
  <si>
    <t>Применение специализированных программ на предприятиях  общественного питанияю</t>
  </si>
  <si>
    <t>1\-\-</t>
  </si>
  <si>
    <t>0/0/5</t>
  </si>
  <si>
    <t>1\1\1</t>
  </si>
  <si>
    <t>1/-/2</t>
  </si>
  <si>
    <t>1/-/1</t>
  </si>
  <si>
    <t>5/0/9</t>
  </si>
  <si>
    <t>5\-\4</t>
  </si>
  <si>
    <t>0/9/4</t>
  </si>
  <si>
    <t>4</t>
  </si>
  <si>
    <t>вариативная составляющая</t>
  </si>
  <si>
    <t>ВБ</t>
  </si>
  <si>
    <t>Вариативный блок</t>
  </si>
  <si>
    <t>6/2\3</t>
  </si>
  <si>
    <t>ВБ  (Всего)</t>
  </si>
  <si>
    <t>ВБ ОП</t>
  </si>
  <si>
    <t>ВБ ПМ</t>
  </si>
  <si>
    <t>2\1\1</t>
  </si>
  <si>
    <t>6/2/3</t>
  </si>
  <si>
    <t>11/2/12</t>
  </si>
  <si>
    <t>Профессиональный цикл (Профессиональные модули)</t>
  </si>
  <si>
    <t>Профессиональный цикл  с ГИА и Вариативным блоком</t>
  </si>
  <si>
    <t>12/6/15</t>
  </si>
  <si>
    <t>Основы безопасности и защиты Родины</t>
  </si>
  <si>
    <t xml:space="preserve">  Государственная итоговая аттестация-1 неделя (36 часов) в виде демонстрационного экзамена. Промежуточная аттестация заложена в учебных дисциплинах, учебных предметах, мдк и часах практики и проводится рассредоточено по завершению дисциплины, мдк или ПМ.  Количество зачетов и экзаменов указано без физической культуры. Дисциплина "Безопасность жизнедеятельности" предусматривает 26 часов для юношей-изучение основ военной службы, для девушек изучение основ медицинских знаний. ОП.12. предусматривает изучение  студентами без инвалидности дисциплины "Психологию профессиональной деятельности", а для студентов с инвалидностью дисциплины "Психологическая адаптация при трудоустройстве для людей с инвалидностью" и "Формирование трудовой успешности".  Квалификационный экзамен ( в виде демонстрационного экзамена) по профессиональным модулям проводится в рамках часов, отведенных на производственную практику. </t>
  </si>
  <si>
    <t>2\0\1</t>
  </si>
  <si>
    <t>зач</t>
  </si>
  <si>
    <t>13/14/19</t>
  </si>
  <si>
    <t>6</t>
  </si>
  <si>
    <t>Группы пк: 201, 202, 205, 208к</t>
  </si>
  <si>
    <t>План учебного процесса профессии 43.01.09 "Повар. Кондитер"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 базе основного общего образования    2024-2027г.                                                                                                                                                                                                                                                                                                                                               ПРОФЕССИОНАЛИТЕТ   2г.10г.                                                                                                                                                                                                                                                                                                                                                                                                редактированный на 2025-2028 уч.год</t>
  </si>
  <si>
    <t>ГИА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</si>
</sst>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i/>
      <sz val="8"/>
      <color theme="1"/>
      <name val="Tahoma"/>
      <family val="2"/>
      <charset val="204"/>
    </font>
    <font>
      <b/>
      <sz val="14"/>
      <color rgb="FFFF0000"/>
      <name val="Algerian"/>
      <family val="5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5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2" fillId="5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/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0" borderId="1" xfId="0" applyFont="1" applyFill="1" applyBorder="1" applyAlignment="1">
      <alignment textRotation="90"/>
    </xf>
    <xf numFmtId="0" fontId="1" fillId="0" borderId="1" xfId="0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vertical="center"/>
    </xf>
    <xf numFmtId="0" fontId="0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textRotation="90" wrapText="1"/>
    </xf>
    <xf numFmtId="0" fontId="1" fillId="0" borderId="1" xfId="0" applyFont="1" applyFill="1" applyBorder="1" applyAlignment="1">
      <alignment horizontal="center" vertical="top" textRotation="90" wrapText="1"/>
    </xf>
    <xf numFmtId="0" fontId="1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0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/>
    </xf>
    <xf numFmtId="0" fontId="11" fillId="0" borderId="5" xfId="0" applyFont="1" applyFill="1" applyBorder="1" applyAlignment="1">
      <alignment vertical="top" wrapText="1"/>
    </xf>
    <xf numFmtId="0" fontId="1" fillId="0" borderId="5" xfId="0" applyFont="1" applyFill="1" applyBorder="1"/>
    <xf numFmtId="0" fontId="13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" fillId="0" borderId="1" xfId="0" applyFont="1" applyFill="1" applyBorder="1" applyAlignment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textRotation="90"/>
    </xf>
    <xf numFmtId="0" fontId="1" fillId="0" borderId="7" xfId="0" applyFont="1" applyFill="1" applyBorder="1"/>
    <xf numFmtId="0" fontId="1" fillId="0" borderId="0" xfId="0" applyFont="1" applyFill="1"/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1" fillId="0" borderId="6" xfId="0" applyFont="1" applyFill="1" applyBorder="1" applyAlignment="1">
      <alignment textRotation="90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49" fontId="1" fillId="0" borderId="5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0" xfId="0" applyFont="1" applyAlignment="1"/>
    <xf numFmtId="0" fontId="0" fillId="0" borderId="0" xfId="0" applyFont="1" applyAlignment="1"/>
    <xf numFmtId="0" fontId="6" fillId="0" borderId="7" xfId="0" applyFont="1" applyFill="1" applyBorder="1" applyAlignment="1">
      <alignment textRotation="90"/>
    </xf>
    <xf numFmtId="0" fontId="17" fillId="0" borderId="1" xfId="0" applyFont="1" applyFill="1" applyBorder="1" applyAlignment="1">
      <alignment textRotation="90"/>
    </xf>
    <xf numFmtId="0" fontId="18" fillId="0" borderId="14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15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2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1" fillId="0" borderId="11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16" fillId="0" borderId="5" xfId="0" applyFont="1" applyFill="1" applyBorder="1" applyAlignment="1">
      <alignment horizontal="center" vertical="top" textRotation="90" wrapText="1"/>
    </xf>
    <xf numFmtId="0" fontId="16" fillId="0" borderId="6" xfId="0" applyFont="1" applyFill="1" applyBorder="1" applyAlignment="1">
      <alignment horizontal="center" vertical="top" textRotation="90" wrapText="1"/>
    </xf>
    <xf numFmtId="0" fontId="16" fillId="0" borderId="7" xfId="0" applyFont="1" applyFill="1" applyBorder="1" applyAlignment="1">
      <alignment horizontal="center" vertical="top" textRotation="90" wrapText="1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 textRotation="90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textRotation="90" wrapText="1"/>
    </xf>
    <xf numFmtId="0" fontId="1" fillId="0" borderId="7" xfId="0" applyFont="1" applyFill="1" applyBorder="1" applyAlignment="1">
      <alignment horizontal="left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33"/>
      <color rgb="FFFFCCFF"/>
      <color rgb="FFFF99FF"/>
      <color rgb="FF99CC00"/>
      <color rgb="FFE5718D"/>
      <color rgb="FFFF66CC"/>
      <color rgb="FFCCCC00"/>
      <color rgb="FF99FFCC"/>
      <color rgb="FFFF9900"/>
      <color rgb="FFF79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1"/>
  <sheetViews>
    <sheetView tabSelected="1" topLeftCell="A100" workbookViewId="0">
      <selection activeCell="AA97" sqref="AA97"/>
    </sheetView>
  </sheetViews>
  <sheetFormatPr defaultRowHeight="15"/>
  <cols>
    <col min="1" max="1" width="11.140625" customWidth="1"/>
    <col min="2" max="2" width="64" customWidth="1"/>
    <col min="3" max="3" width="6.5703125" customWidth="1"/>
    <col min="4" max="4" width="9.5703125" customWidth="1"/>
    <col min="5" max="5" width="7.42578125" customWidth="1"/>
    <col min="6" max="7" width="4.85546875" customWidth="1"/>
    <col min="8" max="8" width="6" customWidth="1"/>
    <col min="9" max="9" width="4.5703125" customWidth="1"/>
    <col min="10" max="10" width="4.85546875" customWidth="1"/>
    <col min="11" max="11" width="7" customWidth="1"/>
    <col min="12" max="12" width="3.5703125" customWidth="1"/>
    <col min="13" max="13" width="4" customWidth="1"/>
    <col min="14" max="14" width="6.5703125" customWidth="1"/>
    <col min="15" max="15" width="4.140625" customWidth="1"/>
    <col min="16" max="16" width="5" customWidth="1"/>
    <col min="17" max="17" width="5.85546875" customWidth="1"/>
    <col min="18" max="18" width="4.42578125" customWidth="1"/>
    <col min="19" max="19" width="5.42578125" customWidth="1"/>
    <col min="20" max="20" width="4.28515625" customWidth="1"/>
    <col min="21" max="21" width="4.42578125" customWidth="1"/>
    <col min="22" max="22" width="4.85546875" customWidth="1"/>
    <col min="23" max="23" width="0.42578125" customWidth="1"/>
    <col min="24" max="24" width="0.5703125" customWidth="1"/>
    <col min="25" max="25" width="0.7109375" customWidth="1"/>
  </cols>
  <sheetData>
    <row r="1" spans="1:25" ht="92.25" customHeight="1">
      <c r="B1" s="99" t="s">
        <v>229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 t="s">
        <v>228</v>
      </c>
      <c r="U1" s="99"/>
      <c r="V1" s="99"/>
      <c r="W1" s="99"/>
      <c r="X1" s="99"/>
      <c r="Y1" s="99"/>
    </row>
    <row r="3" spans="1:25">
      <c r="A3" s="155" t="s">
        <v>0</v>
      </c>
      <c r="B3" s="158" t="s">
        <v>1</v>
      </c>
      <c r="C3" s="162" t="s">
        <v>2</v>
      </c>
      <c r="D3" s="162" t="s">
        <v>3</v>
      </c>
      <c r="E3" s="167" t="s">
        <v>13</v>
      </c>
      <c r="F3" s="168"/>
      <c r="G3" s="168"/>
      <c r="H3" s="168"/>
      <c r="I3" s="168"/>
      <c r="J3" s="168"/>
      <c r="K3" s="168"/>
      <c r="L3" s="168"/>
      <c r="M3" s="169"/>
      <c r="N3" s="119" t="s">
        <v>28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</row>
    <row r="4" spans="1:25" ht="23.45" customHeight="1">
      <c r="A4" s="156"/>
      <c r="B4" s="159"/>
      <c r="C4" s="163"/>
      <c r="D4" s="165"/>
      <c r="E4" s="162" t="s">
        <v>4</v>
      </c>
      <c r="F4" s="162" t="s">
        <v>5</v>
      </c>
      <c r="G4" s="113" t="s">
        <v>209</v>
      </c>
      <c r="H4" s="150" t="s">
        <v>10</v>
      </c>
      <c r="I4" s="150"/>
      <c r="J4" s="150"/>
      <c r="K4" s="150"/>
      <c r="L4" s="106" t="s">
        <v>11</v>
      </c>
      <c r="M4" s="106" t="s">
        <v>12</v>
      </c>
      <c r="N4" s="122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4"/>
    </row>
    <row r="5" spans="1:25">
      <c r="A5" s="156"/>
      <c r="B5" s="159"/>
      <c r="C5" s="163"/>
      <c r="D5" s="165"/>
      <c r="E5" s="163"/>
      <c r="F5" s="163"/>
      <c r="G5" s="114"/>
      <c r="H5" s="162" t="s">
        <v>8</v>
      </c>
      <c r="I5" s="161" t="s">
        <v>9</v>
      </c>
      <c r="J5" s="161"/>
      <c r="K5" s="161"/>
      <c r="L5" s="107"/>
      <c r="M5" s="107"/>
      <c r="N5" s="116" t="s">
        <v>14</v>
      </c>
      <c r="O5" s="117"/>
      <c r="P5" s="118"/>
      <c r="Q5" s="116" t="s">
        <v>15</v>
      </c>
      <c r="R5" s="117"/>
      <c r="S5" s="118"/>
      <c r="T5" s="116" t="s">
        <v>16</v>
      </c>
      <c r="U5" s="117"/>
      <c r="V5" s="118"/>
      <c r="W5" s="116"/>
      <c r="X5" s="117"/>
      <c r="Y5" s="118"/>
    </row>
    <row r="6" spans="1:25" ht="128.25" customHeight="1">
      <c r="A6" s="157"/>
      <c r="B6" s="160"/>
      <c r="C6" s="164"/>
      <c r="D6" s="166"/>
      <c r="E6" s="164"/>
      <c r="F6" s="164"/>
      <c r="G6" s="115"/>
      <c r="H6" s="108"/>
      <c r="I6" s="42" t="s">
        <v>6</v>
      </c>
      <c r="J6" s="43" t="s">
        <v>7</v>
      </c>
      <c r="K6" s="44" t="s">
        <v>134</v>
      </c>
      <c r="L6" s="108"/>
      <c r="M6" s="108"/>
      <c r="N6" s="28" t="s">
        <v>5</v>
      </c>
      <c r="O6" s="28" t="s">
        <v>108</v>
      </c>
      <c r="P6" s="28" t="s">
        <v>109</v>
      </c>
      <c r="Q6" s="28" t="s">
        <v>5</v>
      </c>
      <c r="R6" s="28" t="s">
        <v>110</v>
      </c>
      <c r="S6" s="28" t="s">
        <v>111</v>
      </c>
      <c r="T6" s="28" t="s">
        <v>5</v>
      </c>
      <c r="U6" s="28" t="s">
        <v>112</v>
      </c>
      <c r="V6" s="28" t="s">
        <v>113</v>
      </c>
      <c r="W6" s="28"/>
      <c r="X6" s="28"/>
      <c r="Y6" s="28"/>
    </row>
    <row r="7" spans="1:25">
      <c r="A7" s="45"/>
      <c r="B7" s="46" t="s">
        <v>128</v>
      </c>
      <c r="C7" s="19"/>
      <c r="D7" s="47" t="s">
        <v>207</v>
      </c>
      <c r="E7" s="19">
        <f>E8</f>
        <v>1476</v>
      </c>
      <c r="F7" s="19">
        <f t="shared" ref="F7:Y7" si="0">F8</f>
        <v>0</v>
      </c>
      <c r="G7" s="19">
        <f t="shared" si="0"/>
        <v>0</v>
      </c>
      <c r="H7" s="19">
        <f t="shared" si="0"/>
        <v>1476</v>
      </c>
      <c r="I7" s="19">
        <f t="shared" si="0"/>
        <v>792</v>
      </c>
      <c r="J7" s="19">
        <f t="shared" si="0"/>
        <v>602</v>
      </c>
      <c r="K7" s="19">
        <f t="shared" si="0"/>
        <v>32</v>
      </c>
      <c r="L7" s="19">
        <f t="shared" si="0"/>
        <v>8</v>
      </c>
      <c r="M7" s="19">
        <f t="shared" si="0"/>
        <v>42</v>
      </c>
      <c r="N7" s="19">
        <f t="shared" si="0"/>
        <v>0</v>
      </c>
      <c r="O7" s="19">
        <f t="shared" si="0"/>
        <v>364</v>
      </c>
      <c r="P7" s="19">
        <f t="shared" si="0"/>
        <v>524</v>
      </c>
      <c r="Q7" s="19">
        <f t="shared" si="0"/>
        <v>0</v>
      </c>
      <c r="R7" s="19">
        <f t="shared" si="0"/>
        <v>198</v>
      </c>
      <c r="S7" s="19">
        <f t="shared" si="0"/>
        <v>358</v>
      </c>
      <c r="T7" s="19">
        <f t="shared" si="0"/>
        <v>0</v>
      </c>
      <c r="U7" s="19">
        <f t="shared" si="0"/>
        <v>32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</row>
    <row r="8" spans="1:25">
      <c r="A8" s="45" t="s">
        <v>179</v>
      </c>
      <c r="B8" s="46" t="s">
        <v>195</v>
      </c>
      <c r="C8" s="48"/>
      <c r="D8" s="47" t="s">
        <v>207</v>
      </c>
      <c r="E8" s="19">
        <f>SUM(E9:E21)+E22</f>
        <v>1476</v>
      </c>
      <c r="F8" s="19">
        <f t="shared" ref="F8:Y8" si="1">SUM(F9:F21)+F22</f>
        <v>0</v>
      </c>
      <c r="G8" s="19">
        <f t="shared" si="1"/>
        <v>0</v>
      </c>
      <c r="H8" s="19">
        <f t="shared" si="1"/>
        <v>1476</v>
      </c>
      <c r="I8" s="19">
        <f t="shared" si="1"/>
        <v>792</v>
      </c>
      <c r="J8" s="19">
        <f t="shared" si="1"/>
        <v>602</v>
      </c>
      <c r="K8" s="19">
        <f t="shared" si="1"/>
        <v>32</v>
      </c>
      <c r="L8" s="19">
        <f t="shared" si="1"/>
        <v>8</v>
      </c>
      <c r="M8" s="19">
        <f t="shared" si="1"/>
        <v>42</v>
      </c>
      <c r="N8" s="19">
        <f t="shared" si="1"/>
        <v>0</v>
      </c>
      <c r="O8" s="19">
        <f t="shared" si="1"/>
        <v>364</v>
      </c>
      <c r="P8" s="19">
        <f t="shared" si="1"/>
        <v>524</v>
      </c>
      <c r="Q8" s="19">
        <f t="shared" si="1"/>
        <v>0</v>
      </c>
      <c r="R8" s="19">
        <f t="shared" si="1"/>
        <v>198</v>
      </c>
      <c r="S8" s="19">
        <f t="shared" si="1"/>
        <v>358</v>
      </c>
      <c r="T8" s="19">
        <f>SUM(T9:T21)+T22</f>
        <v>0</v>
      </c>
      <c r="U8" s="19">
        <f>SUM(U9:U21)+U22</f>
        <v>32</v>
      </c>
      <c r="V8" s="19">
        <f>SUM(V9:V21)+V22</f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</row>
    <row r="9" spans="1:25">
      <c r="A9" s="19" t="s">
        <v>180</v>
      </c>
      <c r="B9" s="19" t="s">
        <v>18</v>
      </c>
      <c r="C9" s="49">
        <v>1</v>
      </c>
      <c r="D9" s="35" t="s">
        <v>115</v>
      </c>
      <c r="E9" s="19">
        <f>F9+H9</f>
        <v>72</v>
      </c>
      <c r="F9" s="19"/>
      <c r="G9" s="19"/>
      <c r="H9" s="19">
        <f>I9+J9+K9+L9+M9</f>
        <v>72</v>
      </c>
      <c r="I9" s="19">
        <v>44</v>
      </c>
      <c r="J9" s="19">
        <v>20</v>
      </c>
      <c r="K9" s="19"/>
      <c r="L9" s="19">
        <v>2</v>
      </c>
      <c r="M9" s="19">
        <v>6</v>
      </c>
      <c r="N9" s="19"/>
      <c r="O9" s="50">
        <v>72</v>
      </c>
      <c r="P9" s="50"/>
      <c r="Q9" s="50"/>
      <c r="R9" s="50"/>
      <c r="S9" s="50"/>
      <c r="T9" s="19"/>
      <c r="U9" s="19"/>
      <c r="V9" s="19"/>
      <c r="W9" s="19"/>
      <c r="X9" s="19"/>
      <c r="Y9" s="19"/>
    </row>
    <row r="10" spans="1:25">
      <c r="A10" s="19" t="s">
        <v>181</v>
      </c>
      <c r="B10" s="19" t="s">
        <v>20</v>
      </c>
      <c r="C10" s="49">
        <v>2</v>
      </c>
      <c r="D10" s="35" t="s">
        <v>27</v>
      </c>
      <c r="E10" s="19">
        <f t="shared" ref="E10:E21" si="2">F10+H10</f>
        <v>108</v>
      </c>
      <c r="F10" s="19"/>
      <c r="G10" s="19"/>
      <c r="H10" s="19">
        <f t="shared" ref="H10:H21" si="3">I10+J10+K10+L10+M10</f>
        <v>108</v>
      </c>
      <c r="I10" s="19">
        <v>64</v>
      </c>
      <c r="J10" s="19">
        <v>42</v>
      </c>
      <c r="K10" s="19"/>
      <c r="L10" s="19"/>
      <c r="M10" s="19">
        <v>2</v>
      </c>
      <c r="N10" s="19"/>
      <c r="O10" s="50">
        <v>40</v>
      </c>
      <c r="P10" s="50">
        <v>68</v>
      </c>
      <c r="Q10" s="50"/>
      <c r="R10" s="50"/>
      <c r="S10" s="50"/>
      <c r="T10" s="19"/>
      <c r="U10" s="19"/>
      <c r="V10" s="19"/>
      <c r="W10" s="19"/>
      <c r="X10" s="19"/>
      <c r="Y10" s="19"/>
    </row>
    <row r="11" spans="1:25">
      <c r="A11" s="19" t="s">
        <v>182</v>
      </c>
      <c r="B11" s="19" t="s">
        <v>22</v>
      </c>
      <c r="C11" s="49">
        <v>4</v>
      </c>
      <c r="D11" s="51" t="s">
        <v>27</v>
      </c>
      <c r="E11" s="19">
        <f t="shared" si="2"/>
        <v>136</v>
      </c>
      <c r="F11" s="19"/>
      <c r="G11" s="19"/>
      <c r="H11" s="19">
        <f t="shared" si="3"/>
        <v>136</v>
      </c>
      <c r="I11" s="19">
        <v>102</v>
      </c>
      <c r="J11" s="19">
        <v>32</v>
      </c>
      <c r="K11" s="19"/>
      <c r="L11" s="19"/>
      <c r="M11" s="19">
        <v>2</v>
      </c>
      <c r="N11" s="19"/>
      <c r="O11" s="19"/>
      <c r="P11" s="19"/>
      <c r="Q11" s="19"/>
      <c r="R11" s="19">
        <v>32</v>
      </c>
      <c r="S11" s="19">
        <v>72</v>
      </c>
      <c r="T11" s="19"/>
      <c r="U11" s="19">
        <v>32</v>
      </c>
      <c r="V11" s="19"/>
      <c r="W11" s="19"/>
      <c r="X11" s="19"/>
      <c r="Y11" s="19"/>
    </row>
    <row r="12" spans="1:25">
      <c r="A12" s="19" t="s">
        <v>183</v>
      </c>
      <c r="B12" s="32" t="s">
        <v>150</v>
      </c>
      <c r="C12" s="49">
        <v>2</v>
      </c>
      <c r="D12" s="35" t="s">
        <v>27</v>
      </c>
      <c r="E12" s="19">
        <f t="shared" si="2"/>
        <v>72</v>
      </c>
      <c r="F12" s="19"/>
      <c r="G12" s="19"/>
      <c r="H12" s="19">
        <f t="shared" si="3"/>
        <v>72</v>
      </c>
      <c r="I12" s="19">
        <v>48</v>
      </c>
      <c r="J12" s="19">
        <v>22</v>
      </c>
      <c r="K12" s="19"/>
      <c r="L12" s="19"/>
      <c r="M12" s="19">
        <v>2</v>
      </c>
      <c r="N12" s="19"/>
      <c r="O12" s="50">
        <v>32</v>
      </c>
      <c r="P12" s="50">
        <v>40</v>
      </c>
      <c r="Q12" s="50"/>
      <c r="R12" s="50"/>
      <c r="S12" s="50"/>
      <c r="T12" s="19"/>
      <c r="U12" s="31"/>
      <c r="V12" s="31"/>
      <c r="W12" s="19"/>
      <c r="X12" s="19"/>
      <c r="Y12" s="19"/>
    </row>
    <row r="13" spans="1:25">
      <c r="A13" s="19" t="s">
        <v>184</v>
      </c>
      <c r="B13" s="19" t="s">
        <v>151</v>
      </c>
      <c r="C13" s="51">
        <v>2</v>
      </c>
      <c r="D13" s="49" t="s">
        <v>27</v>
      </c>
      <c r="E13" s="19">
        <f t="shared" si="2"/>
        <v>72</v>
      </c>
      <c r="F13" s="19"/>
      <c r="G13" s="19"/>
      <c r="H13" s="19">
        <f t="shared" si="3"/>
        <v>72</v>
      </c>
      <c r="I13" s="19">
        <v>38</v>
      </c>
      <c r="J13" s="19">
        <v>32</v>
      </c>
      <c r="K13" s="19"/>
      <c r="L13" s="19"/>
      <c r="M13" s="19">
        <v>2</v>
      </c>
      <c r="N13" s="19"/>
      <c r="O13" s="50"/>
      <c r="P13" s="50">
        <v>72</v>
      </c>
      <c r="Q13" s="19"/>
      <c r="R13" s="19"/>
      <c r="S13" s="19"/>
      <c r="T13" s="19"/>
      <c r="U13" s="19"/>
      <c r="V13" s="19"/>
      <c r="W13" s="19"/>
      <c r="X13" s="19"/>
      <c r="Y13" s="19"/>
    </row>
    <row r="14" spans="1:25">
      <c r="A14" s="52" t="s">
        <v>185</v>
      </c>
      <c r="B14" s="53" t="s">
        <v>21</v>
      </c>
      <c r="C14" s="54" t="s">
        <v>155</v>
      </c>
      <c r="D14" s="55" t="s">
        <v>115</v>
      </c>
      <c r="E14" s="19">
        <f t="shared" si="2"/>
        <v>144</v>
      </c>
      <c r="F14" s="19"/>
      <c r="G14" s="19"/>
      <c r="H14" s="19">
        <f t="shared" si="3"/>
        <v>144</v>
      </c>
      <c r="I14" s="19">
        <v>86</v>
      </c>
      <c r="J14" s="19">
        <v>50</v>
      </c>
      <c r="K14" s="19"/>
      <c r="L14" s="19">
        <v>2</v>
      </c>
      <c r="M14" s="19">
        <v>6</v>
      </c>
      <c r="N14" s="19"/>
      <c r="O14" s="19">
        <v>70</v>
      </c>
      <c r="P14" s="19">
        <v>74</v>
      </c>
      <c r="Q14" s="19"/>
      <c r="R14" s="19"/>
      <c r="S14" s="19"/>
      <c r="T14" s="19"/>
      <c r="U14" s="19"/>
      <c r="V14" s="19"/>
      <c r="W14" s="19"/>
      <c r="X14" s="19"/>
      <c r="Y14" s="19"/>
    </row>
    <row r="15" spans="1:25">
      <c r="A15" s="19" t="s">
        <v>186</v>
      </c>
      <c r="B15" s="29" t="s">
        <v>121</v>
      </c>
      <c r="C15" s="51">
        <v>3</v>
      </c>
      <c r="D15" s="35" t="s">
        <v>115</v>
      </c>
      <c r="E15" s="19">
        <f t="shared" si="2"/>
        <v>232</v>
      </c>
      <c r="F15" s="19"/>
      <c r="G15" s="19"/>
      <c r="H15" s="19">
        <f t="shared" si="3"/>
        <v>232</v>
      </c>
      <c r="I15" s="19">
        <v>108</v>
      </c>
      <c r="J15" s="19">
        <v>116</v>
      </c>
      <c r="K15" s="19"/>
      <c r="L15" s="19">
        <v>2</v>
      </c>
      <c r="M15" s="19">
        <v>6</v>
      </c>
      <c r="N15" s="19"/>
      <c r="O15" s="19">
        <v>80</v>
      </c>
      <c r="P15" s="19">
        <v>108</v>
      </c>
      <c r="Q15" s="19"/>
      <c r="R15" s="19">
        <v>44</v>
      </c>
      <c r="S15" s="19"/>
      <c r="T15" s="19"/>
      <c r="U15" s="19"/>
      <c r="V15" s="19"/>
      <c r="W15" s="19"/>
      <c r="X15" s="19"/>
      <c r="Y15" s="19"/>
    </row>
    <row r="16" spans="1:25" ht="18" customHeight="1">
      <c r="A16" s="19" t="s">
        <v>187</v>
      </c>
      <c r="B16" s="19" t="s">
        <v>152</v>
      </c>
      <c r="C16" s="49">
        <v>4</v>
      </c>
      <c r="D16" s="49" t="s">
        <v>27</v>
      </c>
      <c r="E16" s="19">
        <f t="shared" si="2"/>
        <v>144</v>
      </c>
      <c r="F16" s="19"/>
      <c r="G16" s="19"/>
      <c r="H16" s="19">
        <f t="shared" si="3"/>
        <v>144</v>
      </c>
      <c r="I16" s="19">
        <v>80</v>
      </c>
      <c r="J16" s="19">
        <v>62</v>
      </c>
      <c r="K16" s="19"/>
      <c r="L16" s="19"/>
      <c r="M16" s="19">
        <v>2</v>
      </c>
      <c r="N16" s="19"/>
      <c r="O16" s="19"/>
      <c r="P16" s="19">
        <v>52</v>
      </c>
      <c r="Q16" s="19"/>
      <c r="R16" s="19">
        <v>32</v>
      </c>
      <c r="S16" s="19">
        <v>60</v>
      </c>
      <c r="T16" s="19"/>
      <c r="U16" s="19"/>
      <c r="V16" s="19"/>
      <c r="W16" s="19"/>
      <c r="X16" s="19"/>
      <c r="Y16" s="19"/>
    </row>
    <row r="17" spans="1:25" ht="18.600000000000001" customHeight="1">
      <c r="A17" s="19" t="s">
        <v>188</v>
      </c>
      <c r="B17" s="19" t="s">
        <v>23</v>
      </c>
      <c r="C17" s="56" t="s">
        <v>161</v>
      </c>
      <c r="D17" s="35" t="s">
        <v>160</v>
      </c>
      <c r="E17" s="19">
        <f t="shared" si="2"/>
        <v>72</v>
      </c>
      <c r="F17" s="19"/>
      <c r="G17" s="19"/>
      <c r="H17" s="19">
        <f t="shared" si="3"/>
        <v>72</v>
      </c>
      <c r="I17" s="19">
        <v>8</v>
      </c>
      <c r="J17" s="19">
        <v>62</v>
      </c>
      <c r="K17" s="19"/>
      <c r="L17" s="19"/>
      <c r="M17" s="19">
        <v>2</v>
      </c>
      <c r="N17" s="19"/>
      <c r="O17" s="50">
        <v>30</v>
      </c>
      <c r="P17" s="50">
        <v>42</v>
      </c>
      <c r="Q17" s="50"/>
      <c r="R17" s="50"/>
      <c r="S17" s="50"/>
      <c r="T17" s="19"/>
      <c r="U17" s="19"/>
      <c r="V17" s="19"/>
      <c r="W17" s="19"/>
      <c r="X17" s="19"/>
      <c r="Y17" s="19"/>
    </row>
    <row r="18" spans="1:25" ht="15" customHeight="1">
      <c r="A18" s="19" t="s">
        <v>189</v>
      </c>
      <c r="B18" s="29" t="s">
        <v>222</v>
      </c>
      <c r="C18" s="57" t="s">
        <v>208</v>
      </c>
      <c r="D18" s="58" t="s">
        <v>27</v>
      </c>
      <c r="E18" s="19">
        <f t="shared" si="2"/>
        <v>68</v>
      </c>
      <c r="F18" s="19"/>
      <c r="G18" s="19"/>
      <c r="H18" s="19">
        <f t="shared" si="3"/>
        <v>68</v>
      </c>
      <c r="I18" s="19">
        <v>38</v>
      </c>
      <c r="J18" s="19">
        <v>28</v>
      </c>
      <c r="K18" s="19"/>
      <c r="L18" s="19"/>
      <c r="M18" s="19">
        <v>2</v>
      </c>
      <c r="N18" s="19"/>
      <c r="O18" s="50"/>
      <c r="P18" s="50"/>
      <c r="Q18" s="50"/>
      <c r="R18" s="50">
        <v>36</v>
      </c>
      <c r="S18" s="50">
        <v>32</v>
      </c>
      <c r="T18" s="19"/>
      <c r="U18" s="19"/>
      <c r="V18" s="19"/>
      <c r="W18" s="19"/>
      <c r="X18" s="19"/>
      <c r="Y18" s="19"/>
    </row>
    <row r="19" spans="1:25" ht="13.5" customHeight="1">
      <c r="A19" s="19" t="s">
        <v>190</v>
      </c>
      <c r="B19" s="19" t="s">
        <v>153</v>
      </c>
      <c r="C19" s="57" t="s">
        <v>155</v>
      </c>
      <c r="D19" s="58" t="s">
        <v>27</v>
      </c>
      <c r="E19" s="19">
        <f t="shared" si="2"/>
        <v>108</v>
      </c>
      <c r="F19" s="19"/>
      <c r="G19" s="19"/>
      <c r="H19" s="19">
        <f t="shared" si="3"/>
        <v>108</v>
      </c>
      <c r="I19" s="19">
        <v>64</v>
      </c>
      <c r="J19" s="19">
        <v>42</v>
      </c>
      <c r="K19" s="19"/>
      <c r="L19" s="19"/>
      <c r="M19" s="19">
        <v>2</v>
      </c>
      <c r="N19" s="19"/>
      <c r="O19" s="50">
        <v>40</v>
      </c>
      <c r="P19" s="50">
        <v>68</v>
      </c>
      <c r="Q19" s="50"/>
      <c r="R19" s="50"/>
      <c r="S19" s="50"/>
      <c r="T19" s="19"/>
      <c r="U19" s="19"/>
      <c r="V19" s="19"/>
      <c r="W19" s="19"/>
      <c r="X19" s="19"/>
      <c r="Y19" s="19"/>
    </row>
    <row r="20" spans="1:25" ht="14.25" customHeight="1">
      <c r="A20" s="19" t="s">
        <v>191</v>
      </c>
      <c r="B20" s="45" t="s">
        <v>26</v>
      </c>
      <c r="C20" s="57" t="s">
        <v>227</v>
      </c>
      <c r="D20" s="58" t="s">
        <v>115</v>
      </c>
      <c r="E20" s="19">
        <f t="shared" si="2"/>
        <v>144</v>
      </c>
      <c r="F20" s="19"/>
      <c r="G20" s="19"/>
      <c r="H20" s="19">
        <f t="shared" si="3"/>
        <v>144</v>
      </c>
      <c r="I20" s="19">
        <v>64</v>
      </c>
      <c r="J20" s="19">
        <v>72</v>
      </c>
      <c r="K20" s="19"/>
      <c r="L20" s="19">
        <v>2</v>
      </c>
      <c r="M20" s="19">
        <v>6</v>
      </c>
      <c r="N20" s="19"/>
      <c r="O20" s="50"/>
      <c r="P20" s="50"/>
      <c r="Q20" s="50"/>
      <c r="R20" s="50">
        <v>54</v>
      </c>
      <c r="S20" s="50">
        <v>90</v>
      </c>
      <c r="T20" s="19"/>
      <c r="U20" s="19"/>
      <c r="V20" s="19"/>
      <c r="W20" s="19"/>
      <c r="X20" s="19"/>
      <c r="Y20" s="19"/>
    </row>
    <row r="21" spans="1:25" ht="13.5" customHeight="1">
      <c r="A21" s="19" t="s">
        <v>192</v>
      </c>
      <c r="B21" s="32" t="s">
        <v>130</v>
      </c>
      <c r="C21" s="49">
        <v>4</v>
      </c>
      <c r="D21" s="49" t="s">
        <v>27</v>
      </c>
      <c r="E21" s="19">
        <f t="shared" si="2"/>
        <v>72</v>
      </c>
      <c r="F21" s="19"/>
      <c r="G21" s="19"/>
      <c r="H21" s="19">
        <f t="shared" si="3"/>
        <v>72</v>
      </c>
      <c r="I21" s="19">
        <v>48</v>
      </c>
      <c r="J21" s="19">
        <v>22</v>
      </c>
      <c r="K21" s="19"/>
      <c r="L21" s="19"/>
      <c r="M21" s="19">
        <v>2</v>
      </c>
      <c r="N21" s="19"/>
      <c r="O21" s="50"/>
      <c r="P21" s="50"/>
      <c r="Q21" s="50"/>
      <c r="R21" s="50"/>
      <c r="S21" s="50">
        <v>72</v>
      </c>
      <c r="T21" s="19"/>
      <c r="U21" s="19"/>
      <c r="V21" s="19"/>
      <c r="W21" s="19"/>
      <c r="X21" s="19"/>
      <c r="Y21" s="19"/>
    </row>
    <row r="22" spans="1:25">
      <c r="A22" s="19" t="s">
        <v>193</v>
      </c>
      <c r="B22" s="19" t="s">
        <v>154</v>
      </c>
      <c r="C22" s="49">
        <v>6</v>
      </c>
      <c r="D22" s="49" t="s">
        <v>27</v>
      </c>
      <c r="E22" s="19">
        <f>F22+H22</f>
        <v>32</v>
      </c>
      <c r="F22" s="19"/>
      <c r="G22" s="19"/>
      <c r="H22" s="19">
        <f>I22+J22+K22+L22+M22</f>
        <v>32</v>
      </c>
      <c r="I22" s="19"/>
      <c r="J22" s="19"/>
      <c r="K22" s="19">
        <v>32</v>
      </c>
      <c r="L22" s="19"/>
      <c r="M22" s="19"/>
      <c r="N22" s="19"/>
      <c r="O22" s="19"/>
      <c r="P22" s="19"/>
      <c r="Q22" s="19"/>
      <c r="R22" s="19"/>
      <c r="S22" s="19">
        <v>32</v>
      </c>
      <c r="T22" s="19"/>
      <c r="U22" s="19"/>
      <c r="V22" s="19"/>
      <c r="W22" s="19"/>
      <c r="X22" s="19"/>
      <c r="Y22" s="19"/>
    </row>
    <row r="23" spans="1:25" ht="17.25" customHeight="1">
      <c r="A23" s="19"/>
      <c r="B23" s="46" t="s">
        <v>126</v>
      </c>
      <c r="C23" s="59"/>
      <c r="D23" s="60" t="s">
        <v>221</v>
      </c>
      <c r="E23" s="45">
        <f t="shared" ref="E23:Y23" si="4">SUM(E24,E34)</f>
        <v>2952</v>
      </c>
      <c r="F23" s="45">
        <f t="shared" si="4"/>
        <v>0</v>
      </c>
      <c r="G23" s="45">
        <f t="shared" si="4"/>
        <v>612</v>
      </c>
      <c r="H23" s="45">
        <f t="shared" si="4"/>
        <v>2952</v>
      </c>
      <c r="I23" s="45">
        <f t="shared" si="4"/>
        <v>377</v>
      </c>
      <c r="J23" s="45">
        <f t="shared" si="4"/>
        <v>657</v>
      </c>
      <c r="K23" s="45">
        <f t="shared" si="4"/>
        <v>1800</v>
      </c>
      <c r="L23" s="45">
        <f t="shared" si="4"/>
        <v>24</v>
      </c>
      <c r="M23" s="45">
        <f t="shared" si="4"/>
        <v>58</v>
      </c>
      <c r="N23" s="45">
        <f t="shared" si="4"/>
        <v>0</v>
      </c>
      <c r="O23" s="45">
        <f t="shared" si="4"/>
        <v>248</v>
      </c>
      <c r="P23" s="45">
        <f t="shared" si="4"/>
        <v>340</v>
      </c>
      <c r="Q23" s="45">
        <f t="shared" si="4"/>
        <v>0</v>
      </c>
      <c r="R23" s="45">
        <f t="shared" si="4"/>
        <v>414</v>
      </c>
      <c r="S23" s="45">
        <f t="shared" si="4"/>
        <v>542</v>
      </c>
      <c r="T23" s="45">
        <f t="shared" si="4"/>
        <v>0</v>
      </c>
      <c r="U23" s="45">
        <f t="shared" si="4"/>
        <v>580</v>
      </c>
      <c r="V23" s="45">
        <f>SUM(V24,V34,V48)</f>
        <v>864</v>
      </c>
      <c r="W23" s="45">
        <f t="shared" si="4"/>
        <v>0</v>
      </c>
      <c r="X23" s="45">
        <f t="shared" si="4"/>
        <v>0</v>
      </c>
      <c r="Y23" s="45">
        <f t="shared" si="4"/>
        <v>0</v>
      </c>
    </row>
    <row r="24" spans="1:25" ht="21.75" customHeight="1">
      <c r="A24" s="45" t="s">
        <v>29</v>
      </c>
      <c r="B24" s="46" t="s">
        <v>148</v>
      </c>
      <c r="C24" s="49"/>
      <c r="D24" s="47" t="s">
        <v>174</v>
      </c>
      <c r="E24" s="19">
        <f t="shared" ref="E24:Y24" si="5">SUM(E25:E33)</f>
        <v>324</v>
      </c>
      <c r="F24" s="19">
        <f t="shared" si="5"/>
        <v>0</v>
      </c>
      <c r="G24" s="19">
        <f t="shared" si="5"/>
        <v>0</v>
      </c>
      <c r="H24" s="19">
        <f t="shared" si="5"/>
        <v>324</v>
      </c>
      <c r="I24" s="19">
        <f t="shared" si="5"/>
        <v>97</v>
      </c>
      <c r="J24" s="19">
        <f t="shared" si="5"/>
        <v>209</v>
      </c>
      <c r="K24" s="19">
        <f t="shared" si="5"/>
        <v>0</v>
      </c>
      <c r="L24" s="19">
        <f t="shared" si="5"/>
        <v>6</v>
      </c>
      <c r="M24" s="19">
        <f t="shared" si="5"/>
        <v>12</v>
      </c>
      <c r="N24" s="19">
        <f t="shared" si="5"/>
        <v>0</v>
      </c>
      <c r="O24" s="19">
        <f t="shared" si="5"/>
        <v>108</v>
      </c>
      <c r="P24" s="19">
        <f t="shared" si="5"/>
        <v>0</v>
      </c>
      <c r="Q24" s="19">
        <f t="shared" si="5"/>
        <v>0</v>
      </c>
      <c r="R24" s="19">
        <f t="shared" si="5"/>
        <v>18</v>
      </c>
      <c r="S24" s="19">
        <f t="shared" si="5"/>
        <v>162</v>
      </c>
      <c r="T24" s="19">
        <f t="shared" si="5"/>
        <v>0</v>
      </c>
      <c r="U24" s="19">
        <f t="shared" si="5"/>
        <v>0</v>
      </c>
      <c r="V24" s="19">
        <f t="shared" si="5"/>
        <v>36</v>
      </c>
      <c r="W24" s="19">
        <f t="shared" si="5"/>
        <v>0</v>
      </c>
      <c r="X24" s="19">
        <f t="shared" si="5"/>
        <v>0</v>
      </c>
      <c r="Y24" s="19">
        <f t="shared" si="5"/>
        <v>0</v>
      </c>
    </row>
    <row r="25" spans="1:25" ht="18.75" customHeight="1">
      <c r="A25" s="61" t="s">
        <v>31</v>
      </c>
      <c r="B25" s="29" t="s">
        <v>116</v>
      </c>
      <c r="C25" s="35">
        <v>4</v>
      </c>
      <c r="D25" s="35" t="s">
        <v>27</v>
      </c>
      <c r="E25" s="61">
        <f>F25+H25</f>
        <v>36</v>
      </c>
      <c r="F25" s="61"/>
      <c r="G25" s="61"/>
      <c r="H25" s="61">
        <f>I25+J25+K25+L25+M25</f>
        <v>36</v>
      </c>
      <c r="I25" s="61">
        <v>15</v>
      </c>
      <c r="J25" s="61">
        <v>20</v>
      </c>
      <c r="K25" s="61"/>
      <c r="L25" s="61"/>
      <c r="M25" s="61">
        <v>1</v>
      </c>
      <c r="N25" s="61"/>
      <c r="O25" s="61"/>
      <c r="P25" s="61"/>
      <c r="Q25" s="61"/>
      <c r="R25" s="61"/>
      <c r="S25" s="61">
        <v>36</v>
      </c>
      <c r="T25" s="61"/>
      <c r="U25" s="61"/>
      <c r="V25" s="61"/>
      <c r="W25" s="61"/>
      <c r="X25" s="61"/>
      <c r="Y25" s="61"/>
    </row>
    <row r="26" spans="1:25" ht="18.75" customHeight="1">
      <c r="A26" s="61" t="s">
        <v>32</v>
      </c>
      <c r="B26" s="29" t="s">
        <v>117</v>
      </c>
      <c r="C26" s="62">
        <v>2</v>
      </c>
      <c r="D26" s="63" t="s">
        <v>115</v>
      </c>
      <c r="E26" s="61">
        <f t="shared" ref="E26:E28" si="6">F26+H26</f>
        <v>36</v>
      </c>
      <c r="F26" s="34"/>
      <c r="G26" s="34"/>
      <c r="H26" s="61">
        <f>I26+J26+K26+L26+M26</f>
        <v>36</v>
      </c>
      <c r="I26" s="34">
        <v>16</v>
      </c>
      <c r="J26" s="34">
        <v>16</v>
      </c>
      <c r="K26" s="34"/>
      <c r="L26" s="34">
        <v>2</v>
      </c>
      <c r="M26" s="34">
        <v>2</v>
      </c>
      <c r="N26" s="34"/>
      <c r="O26" s="34">
        <v>36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ht="16.5" customHeight="1">
      <c r="A27" s="61" t="s">
        <v>33</v>
      </c>
      <c r="B27" s="29" t="s">
        <v>118</v>
      </c>
      <c r="C27" s="35">
        <v>1</v>
      </c>
      <c r="D27" s="63" t="s">
        <v>115</v>
      </c>
      <c r="E27" s="61">
        <f t="shared" si="6"/>
        <v>36</v>
      </c>
      <c r="F27" s="61"/>
      <c r="G27" s="61"/>
      <c r="H27" s="61">
        <f t="shared" ref="H27:H28" si="7">I27+J27+K27+L27+M27</f>
        <v>36</v>
      </c>
      <c r="I27" s="61">
        <v>8</v>
      </c>
      <c r="J27" s="61">
        <v>24</v>
      </c>
      <c r="K27" s="61"/>
      <c r="L27" s="61">
        <v>2</v>
      </c>
      <c r="M27" s="61">
        <v>2</v>
      </c>
      <c r="N27" s="61"/>
      <c r="O27" s="61">
        <v>36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9.5" customHeight="1">
      <c r="A28" s="61" t="s">
        <v>34</v>
      </c>
      <c r="B28" s="29" t="s">
        <v>120</v>
      </c>
      <c r="C28" s="35">
        <v>5</v>
      </c>
      <c r="D28" s="35" t="s">
        <v>27</v>
      </c>
      <c r="E28" s="61">
        <f t="shared" si="6"/>
        <v>36</v>
      </c>
      <c r="F28" s="61"/>
      <c r="G28" s="61"/>
      <c r="H28" s="61">
        <f t="shared" si="7"/>
        <v>36</v>
      </c>
      <c r="I28" s="61">
        <v>18</v>
      </c>
      <c r="J28" s="61">
        <v>17</v>
      </c>
      <c r="K28" s="61"/>
      <c r="L28" s="61"/>
      <c r="M28" s="61">
        <v>1</v>
      </c>
      <c r="N28" s="61"/>
      <c r="O28" s="61"/>
      <c r="P28" s="61"/>
      <c r="Q28" s="61"/>
      <c r="R28" s="61"/>
      <c r="S28" s="61">
        <v>36</v>
      </c>
      <c r="T28" s="61"/>
      <c r="U28" s="61"/>
      <c r="V28" s="61"/>
      <c r="W28" s="61"/>
      <c r="X28" s="61"/>
      <c r="Y28" s="61"/>
    </row>
    <row r="29" spans="1:25">
      <c r="A29" s="61" t="s">
        <v>35</v>
      </c>
      <c r="B29" s="61" t="s">
        <v>45</v>
      </c>
      <c r="C29" s="35">
        <v>6</v>
      </c>
      <c r="D29" s="35" t="s">
        <v>27</v>
      </c>
      <c r="E29" s="61">
        <f>F29+H29</f>
        <v>36</v>
      </c>
      <c r="F29" s="61"/>
      <c r="G29" s="61"/>
      <c r="H29" s="61">
        <f>I29+J29+K29+L29+M29</f>
        <v>36</v>
      </c>
      <c r="I29" s="61">
        <v>10</v>
      </c>
      <c r="J29" s="61">
        <v>25</v>
      </c>
      <c r="K29" s="61"/>
      <c r="L29" s="61"/>
      <c r="M29" s="61">
        <v>1</v>
      </c>
      <c r="N29" s="61"/>
      <c r="O29" s="61"/>
      <c r="P29" s="61"/>
      <c r="Q29" s="61"/>
      <c r="R29" s="61"/>
      <c r="S29" s="61">
        <v>36</v>
      </c>
      <c r="T29" s="61"/>
      <c r="U29" s="61"/>
      <c r="V29" s="61"/>
      <c r="W29" s="61"/>
      <c r="X29" s="61"/>
      <c r="Y29" s="61"/>
    </row>
    <row r="30" spans="1:25">
      <c r="A30" s="61" t="s">
        <v>36</v>
      </c>
      <c r="B30" s="61" t="s">
        <v>48</v>
      </c>
      <c r="C30" s="35">
        <v>1</v>
      </c>
      <c r="D30" s="64" t="s">
        <v>107</v>
      </c>
      <c r="E30" s="61">
        <f>F30+H30</f>
        <v>36</v>
      </c>
      <c r="F30" s="61"/>
      <c r="G30" s="61"/>
      <c r="H30" s="61">
        <f>I30+J30+K30+L30+M30</f>
        <v>36</v>
      </c>
      <c r="I30" s="61">
        <v>12</v>
      </c>
      <c r="J30" s="61">
        <v>23</v>
      </c>
      <c r="K30" s="61"/>
      <c r="L30" s="61"/>
      <c r="M30" s="61">
        <v>1</v>
      </c>
      <c r="N30" s="61"/>
      <c r="O30" s="61">
        <v>36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ht="16.5" customHeight="1">
      <c r="A31" s="61" t="s">
        <v>37</v>
      </c>
      <c r="B31" s="29" t="s">
        <v>46</v>
      </c>
      <c r="C31" s="35">
        <v>6</v>
      </c>
      <c r="D31" s="63" t="s">
        <v>115</v>
      </c>
      <c r="E31" s="61">
        <f>F31+H31</f>
        <v>36</v>
      </c>
      <c r="F31" s="61"/>
      <c r="G31" s="61"/>
      <c r="H31" s="61">
        <f>I31+J31+K31+L31+M31</f>
        <v>36</v>
      </c>
      <c r="I31" s="61">
        <v>8</v>
      </c>
      <c r="J31" s="61">
        <v>24</v>
      </c>
      <c r="K31" s="61"/>
      <c r="L31" s="61">
        <v>2</v>
      </c>
      <c r="M31" s="61">
        <v>2</v>
      </c>
      <c r="N31" s="61"/>
      <c r="O31" s="61"/>
      <c r="P31" s="61"/>
      <c r="Q31" s="61"/>
      <c r="R31" s="61"/>
      <c r="S31" s="61"/>
      <c r="T31" s="61"/>
      <c r="U31" s="61"/>
      <c r="V31" s="61">
        <v>36</v>
      </c>
      <c r="W31" s="61"/>
      <c r="X31" s="61"/>
      <c r="Y31" s="61"/>
    </row>
    <row r="32" spans="1:25" ht="16.5" customHeight="1">
      <c r="A32" s="61" t="s">
        <v>38</v>
      </c>
      <c r="B32" s="29" t="s">
        <v>44</v>
      </c>
      <c r="C32" s="35">
        <v>5</v>
      </c>
      <c r="D32" s="35" t="s">
        <v>27</v>
      </c>
      <c r="E32" s="61">
        <f>F32+H32</f>
        <v>36</v>
      </c>
      <c r="F32" s="61"/>
      <c r="G32" s="61"/>
      <c r="H32" s="61">
        <f>I32+J32+K32+L32+M32</f>
        <v>36</v>
      </c>
      <c r="I32" s="61">
        <v>9</v>
      </c>
      <c r="J32" s="61">
        <v>26</v>
      </c>
      <c r="K32" s="61"/>
      <c r="L32" s="61"/>
      <c r="M32" s="61">
        <v>1</v>
      </c>
      <c r="N32" s="61"/>
      <c r="O32" s="61"/>
      <c r="P32" s="61"/>
      <c r="Q32" s="61"/>
      <c r="R32" s="61"/>
      <c r="S32" s="61">
        <v>36</v>
      </c>
      <c r="T32" s="61"/>
      <c r="U32" s="61"/>
      <c r="V32" s="61"/>
      <c r="W32" s="61"/>
      <c r="X32" s="61"/>
      <c r="Y32" s="61"/>
    </row>
    <row r="33" spans="1:25">
      <c r="A33" s="61" t="s">
        <v>39</v>
      </c>
      <c r="B33" s="29" t="s">
        <v>47</v>
      </c>
      <c r="C33" s="65" t="s">
        <v>162</v>
      </c>
      <c r="D33" s="35" t="s">
        <v>160</v>
      </c>
      <c r="E33" s="61">
        <f>F33+H33</f>
        <v>36</v>
      </c>
      <c r="F33" s="61"/>
      <c r="G33" s="61"/>
      <c r="H33" s="61">
        <f>I33+J33+K33+L33+M33</f>
        <v>36</v>
      </c>
      <c r="I33" s="61">
        <v>1</v>
      </c>
      <c r="J33" s="61">
        <v>34</v>
      </c>
      <c r="K33" s="61"/>
      <c r="L33" s="61"/>
      <c r="M33" s="61">
        <v>1</v>
      </c>
      <c r="N33" s="61"/>
      <c r="O33" s="61"/>
      <c r="P33" s="61"/>
      <c r="Q33" s="61"/>
      <c r="R33" s="61">
        <v>18</v>
      </c>
      <c r="S33" s="61">
        <v>18</v>
      </c>
      <c r="T33" s="61"/>
      <c r="U33" s="61"/>
      <c r="V33" s="61"/>
      <c r="W33" s="61"/>
      <c r="X33" s="61"/>
      <c r="Y33" s="61"/>
    </row>
    <row r="34" spans="1:25" ht="18.75" customHeight="1">
      <c r="A34" s="66" t="s">
        <v>53</v>
      </c>
      <c r="B34" s="46" t="s">
        <v>220</v>
      </c>
      <c r="C34" s="35"/>
      <c r="D34" s="65" t="s">
        <v>218</v>
      </c>
      <c r="E34" s="61">
        <f>E35+E42+E48</f>
        <v>2628</v>
      </c>
      <c r="F34" s="61">
        <f t="shared" ref="F34:H34" si="8">F35+F42+F48</f>
        <v>0</v>
      </c>
      <c r="G34" s="61">
        <f t="shared" si="8"/>
        <v>612</v>
      </c>
      <c r="H34" s="61">
        <f t="shared" si="8"/>
        <v>2628</v>
      </c>
      <c r="I34" s="61">
        <f t="shared" ref="I34:Y34" si="9">I35+I42+I48</f>
        <v>280</v>
      </c>
      <c r="J34" s="61">
        <f t="shared" si="9"/>
        <v>448</v>
      </c>
      <c r="K34" s="61">
        <f t="shared" si="9"/>
        <v>1800</v>
      </c>
      <c r="L34" s="61">
        <f t="shared" si="9"/>
        <v>18</v>
      </c>
      <c r="M34" s="61">
        <f t="shared" si="9"/>
        <v>46</v>
      </c>
      <c r="N34" s="61">
        <f t="shared" si="9"/>
        <v>0</v>
      </c>
      <c r="O34" s="61">
        <f t="shared" si="9"/>
        <v>140</v>
      </c>
      <c r="P34" s="61">
        <f t="shared" si="9"/>
        <v>340</v>
      </c>
      <c r="Q34" s="61">
        <f t="shared" si="9"/>
        <v>0</v>
      </c>
      <c r="R34" s="61">
        <f t="shared" si="9"/>
        <v>396</v>
      </c>
      <c r="S34" s="61">
        <f t="shared" si="9"/>
        <v>380</v>
      </c>
      <c r="T34" s="61">
        <f t="shared" si="9"/>
        <v>0</v>
      </c>
      <c r="U34" s="61">
        <f t="shared" si="9"/>
        <v>580</v>
      </c>
      <c r="V34" s="61">
        <f t="shared" si="9"/>
        <v>792</v>
      </c>
      <c r="W34" s="61">
        <f t="shared" si="9"/>
        <v>0</v>
      </c>
      <c r="X34" s="61">
        <f t="shared" si="9"/>
        <v>0</v>
      </c>
      <c r="Y34" s="61">
        <f t="shared" si="9"/>
        <v>0</v>
      </c>
    </row>
    <row r="35" spans="1:25" ht="14.45" customHeight="1">
      <c r="A35" s="66"/>
      <c r="B35" s="46" t="s">
        <v>213</v>
      </c>
      <c r="C35" s="35"/>
      <c r="D35" s="65" t="s">
        <v>217</v>
      </c>
      <c r="E35" s="61">
        <f>E83</f>
        <v>612</v>
      </c>
      <c r="F35" s="61">
        <f t="shared" ref="F35:Y35" si="10">F83</f>
        <v>0</v>
      </c>
      <c r="G35" s="61">
        <f t="shared" si="10"/>
        <v>612</v>
      </c>
      <c r="H35" s="61">
        <f t="shared" si="10"/>
        <v>612</v>
      </c>
      <c r="I35" s="61">
        <f t="shared" si="10"/>
        <v>104</v>
      </c>
      <c r="J35" s="61">
        <f t="shared" si="10"/>
        <v>206</v>
      </c>
      <c r="K35" s="61">
        <f t="shared" si="10"/>
        <v>276</v>
      </c>
      <c r="L35" s="61">
        <f t="shared" si="10"/>
        <v>8</v>
      </c>
      <c r="M35" s="61">
        <f t="shared" si="10"/>
        <v>18</v>
      </c>
      <c r="N35" s="61">
        <f t="shared" si="10"/>
        <v>0</v>
      </c>
      <c r="O35" s="61">
        <f t="shared" si="10"/>
        <v>36</v>
      </c>
      <c r="P35" s="61">
        <f t="shared" si="10"/>
        <v>108</v>
      </c>
      <c r="Q35" s="61">
        <f t="shared" si="10"/>
        <v>0</v>
      </c>
      <c r="R35" s="61">
        <f t="shared" si="10"/>
        <v>0</v>
      </c>
      <c r="S35" s="61">
        <f t="shared" si="10"/>
        <v>0</v>
      </c>
      <c r="T35" s="61">
        <f t="shared" si="10"/>
        <v>0</v>
      </c>
      <c r="U35" s="61">
        <f t="shared" si="10"/>
        <v>216</v>
      </c>
      <c r="V35" s="61">
        <f t="shared" si="10"/>
        <v>252</v>
      </c>
      <c r="W35" s="61">
        <f t="shared" si="10"/>
        <v>0</v>
      </c>
      <c r="X35" s="61">
        <f t="shared" si="10"/>
        <v>0</v>
      </c>
      <c r="Y35" s="61">
        <f t="shared" si="10"/>
        <v>0</v>
      </c>
    </row>
    <row r="36" spans="1:25" ht="17.100000000000001" customHeight="1">
      <c r="A36" s="66"/>
      <c r="B36" s="29" t="s">
        <v>214</v>
      </c>
      <c r="C36" s="35"/>
      <c r="D36" s="65" t="s">
        <v>175</v>
      </c>
      <c r="E36" s="61">
        <f>E84+E85+E86+E87+E88+E89+E90</f>
        <v>252</v>
      </c>
      <c r="F36" s="61">
        <f t="shared" ref="F36:Y36" si="11">F84+F85+F86+F87+F88+F89+F90</f>
        <v>0</v>
      </c>
      <c r="G36" s="61">
        <f t="shared" si="11"/>
        <v>252</v>
      </c>
      <c r="H36" s="61">
        <f t="shared" si="11"/>
        <v>252</v>
      </c>
      <c r="I36" s="61">
        <f t="shared" si="11"/>
        <v>69</v>
      </c>
      <c r="J36" s="61">
        <f t="shared" si="11"/>
        <v>146</v>
      </c>
      <c r="K36" s="61">
        <f t="shared" si="11"/>
        <v>24</v>
      </c>
      <c r="L36" s="61">
        <f t="shared" si="11"/>
        <v>4</v>
      </c>
      <c r="M36" s="61">
        <f t="shared" si="11"/>
        <v>9</v>
      </c>
      <c r="N36" s="61">
        <f t="shared" si="11"/>
        <v>0</v>
      </c>
      <c r="O36" s="61">
        <f t="shared" si="11"/>
        <v>36</v>
      </c>
      <c r="P36" s="61">
        <f t="shared" si="11"/>
        <v>108</v>
      </c>
      <c r="Q36" s="61">
        <f t="shared" si="11"/>
        <v>0</v>
      </c>
      <c r="R36" s="61">
        <f t="shared" si="11"/>
        <v>0</v>
      </c>
      <c r="S36" s="61">
        <f t="shared" si="11"/>
        <v>0</v>
      </c>
      <c r="T36" s="61">
        <f t="shared" si="11"/>
        <v>0</v>
      </c>
      <c r="U36" s="61">
        <f t="shared" si="11"/>
        <v>72</v>
      </c>
      <c r="V36" s="61">
        <f t="shared" si="11"/>
        <v>36</v>
      </c>
      <c r="W36" s="61">
        <f t="shared" si="11"/>
        <v>0</v>
      </c>
      <c r="X36" s="61">
        <f t="shared" si="11"/>
        <v>0</v>
      </c>
      <c r="Y36" s="61">
        <f t="shared" si="11"/>
        <v>0</v>
      </c>
    </row>
    <row r="37" spans="1:25" ht="14.1" customHeight="1">
      <c r="A37" s="66"/>
      <c r="B37" s="29" t="s">
        <v>215</v>
      </c>
      <c r="C37" s="35"/>
      <c r="D37" s="65" t="s">
        <v>216</v>
      </c>
      <c r="E37" s="61">
        <f>E91+E95+E99</f>
        <v>360</v>
      </c>
      <c r="F37" s="61">
        <f t="shared" ref="F37:Y37" si="12">F91+F95+F99</f>
        <v>0</v>
      </c>
      <c r="G37" s="61">
        <f t="shared" si="12"/>
        <v>360</v>
      </c>
      <c r="H37" s="61">
        <f t="shared" si="12"/>
        <v>360</v>
      </c>
      <c r="I37" s="61">
        <f t="shared" si="12"/>
        <v>35</v>
      </c>
      <c r="J37" s="61">
        <f t="shared" si="12"/>
        <v>60</v>
      </c>
      <c r="K37" s="61">
        <f t="shared" si="12"/>
        <v>252</v>
      </c>
      <c r="L37" s="61">
        <f t="shared" si="12"/>
        <v>4</v>
      </c>
      <c r="M37" s="61">
        <f t="shared" si="12"/>
        <v>9</v>
      </c>
      <c r="N37" s="61">
        <f t="shared" si="12"/>
        <v>0</v>
      </c>
      <c r="O37" s="61">
        <f t="shared" si="12"/>
        <v>0</v>
      </c>
      <c r="P37" s="61">
        <f t="shared" si="12"/>
        <v>0</v>
      </c>
      <c r="Q37" s="61">
        <f t="shared" si="12"/>
        <v>0</v>
      </c>
      <c r="R37" s="61">
        <f t="shared" si="12"/>
        <v>0</v>
      </c>
      <c r="S37" s="61">
        <f t="shared" si="12"/>
        <v>0</v>
      </c>
      <c r="T37" s="61">
        <f t="shared" si="12"/>
        <v>0</v>
      </c>
      <c r="U37" s="61">
        <f t="shared" si="12"/>
        <v>144</v>
      </c>
      <c r="V37" s="61">
        <f t="shared" si="12"/>
        <v>216</v>
      </c>
      <c r="W37" s="61">
        <f t="shared" si="12"/>
        <v>0</v>
      </c>
      <c r="X37" s="61">
        <f t="shared" si="12"/>
        <v>0</v>
      </c>
      <c r="Y37" s="61">
        <f t="shared" si="12"/>
        <v>0</v>
      </c>
    </row>
    <row r="38" spans="1:25" ht="15" customHeight="1">
      <c r="A38" s="66"/>
      <c r="B38" s="29" t="s">
        <v>196</v>
      </c>
      <c r="C38" s="35"/>
      <c r="D38" s="65" t="s">
        <v>202</v>
      </c>
      <c r="E38" s="61">
        <f t="shared" ref="E38:Y38" si="13">E92+E96+E97+E100+E101+E102</f>
        <v>144</v>
      </c>
      <c r="F38" s="61">
        <f t="shared" si="13"/>
        <v>0</v>
      </c>
      <c r="G38" s="61">
        <f t="shared" si="13"/>
        <v>144</v>
      </c>
      <c r="H38" s="61">
        <f t="shared" si="13"/>
        <v>144</v>
      </c>
      <c r="I38" s="61">
        <f t="shared" si="13"/>
        <v>35</v>
      </c>
      <c r="J38" s="61">
        <f t="shared" si="13"/>
        <v>60</v>
      </c>
      <c r="K38" s="61">
        <f t="shared" si="13"/>
        <v>36</v>
      </c>
      <c r="L38" s="61">
        <f t="shared" si="13"/>
        <v>4</v>
      </c>
      <c r="M38" s="61">
        <f t="shared" si="13"/>
        <v>9</v>
      </c>
      <c r="N38" s="61">
        <f t="shared" si="13"/>
        <v>0</v>
      </c>
      <c r="O38" s="61">
        <f t="shared" si="13"/>
        <v>0</v>
      </c>
      <c r="P38" s="61">
        <f t="shared" si="13"/>
        <v>0</v>
      </c>
      <c r="Q38" s="61">
        <f t="shared" si="13"/>
        <v>0</v>
      </c>
      <c r="R38" s="61">
        <f t="shared" si="13"/>
        <v>0</v>
      </c>
      <c r="S38" s="61">
        <f t="shared" si="13"/>
        <v>0</v>
      </c>
      <c r="T38" s="61">
        <f t="shared" si="13"/>
        <v>0</v>
      </c>
      <c r="U38" s="61">
        <f t="shared" si="13"/>
        <v>144</v>
      </c>
      <c r="V38" s="61">
        <f t="shared" si="13"/>
        <v>0</v>
      </c>
      <c r="W38" s="61">
        <f t="shared" si="13"/>
        <v>0</v>
      </c>
      <c r="X38" s="61">
        <f t="shared" si="13"/>
        <v>0</v>
      </c>
      <c r="Y38" s="61">
        <f t="shared" si="13"/>
        <v>0</v>
      </c>
    </row>
    <row r="39" spans="1:25" ht="15.95" customHeight="1">
      <c r="A39" s="66"/>
      <c r="B39" s="29" t="s">
        <v>197</v>
      </c>
      <c r="C39" s="35"/>
      <c r="D39" s="65" t="s">
        <v>200</v>
      </c>
      <c r="E39" s="61">
        <f t="shared" ref="E39:Y39" si="14">E93+E98+E103</f>
        <v>216</v>
      </c>
      <c r="F39" s="61">
        <f t="shared" si="14"/>
        <v>0</v>
      </c>
      <c r="G39" s="61">
        <f t="shared" si="14"/>
        <v>216</v>
      </c>
      <c r="H39" s="61">
        <f t="shared" si="14"/>
        <v>216</v>
      </c>
      <c r="I39" s="61">
        <f t="shared" si="14"/>
        <v>0</v>
      </c>
      <c r="J39" s="61">
        <f t="shared" si="14"/>
        <v>0</v>
      </c>
      <c r="K39" s="61">
        <f t="shared" si="14"/>
        <v>216</v>
      </c>
      <c r="L39" s="61">
        <f t="shared" si="14"/>
        <v>0</v>
      </c>
      <c r="M39" s="61">
        <f t="shared" si="14"/>
        <v>0</v>
      </c>
      <c r="N39" s="61">
        <f t="shared" si="14"/>
        <v>0</v>
      </c>
      <c r="O39" s="61">
        <f t="shared" si="14"/>
        <v>0</v>
      </c>
      <c r="P39" s="61">
        <f t="shared" si="14"/>
        <v>0</v>
      </c>
      <c r="Q39" s="61">
        <f t="shared" si="14"/>
        <v>0</v>
      </c>
      <c r="R39" s="61">
        <f t="shared" si="14"/>
        <v>0</v>
      </c>
      <c r="S39" s="61">
        <f t="shared" si="14"/>
        <v>0</v>
      </c>
      <c r="T39" s="61">
        <f t="shared" si="14"/>
        <v>0</v>
      </c>
      <c r="U39" s="61">
        <f t="shared" si="14"/>
        <v>0</v>
      </c>
      <c r="V39" s="61">
        <f t="shared" si="14"/>
        <v>216</v>
      </c>
      <c r="W39" s="61">
        <f t="shared" si="14"/>
        <v>0</v>
      </c>
      <c r="X39" s="61">
        <f t="shared" si="14"/>
        <v>0</v>
      </c>
      <c r="Y39" s="61">
        <f t="shared" si="14"/>
        <v>0</v>
      </c>
    </row>
    <row r="40" spans="1:25" ht="18.75" customHeight="1">
      <c r="A40" s="66"/>
      <c r="B40" s="29" t="s">
        <v>198</v>
      </c>
      <c r="C40" s="35"/>
      <c r="D40" s="65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14.45" customHeight="1">
      <c r="A41" s="66"/>
      <c r="B41" s="29" t="s">
        <v>56</v>
      </c>
      <c r="C41" s="35"/>
      <c r="D41" s="65" t="s">
        <v>200</v>
      </c>
      <c r="E41" s="61">
        <f t="shared" ref="E41:Y41" si="15">E93+E98+E103</f>
        <v>216</v>
      </c>
      <c r="F41" s="61">
        <f t="shared" si="15"/>
        <v>0</v>
      </c>
      <c r="G41" s="61">
        <f t="shared" si="15"/>
        <v>216</v>
      </c>
      <c r="H41" s="61">
        <f t="shared" si="15"/>
        <v>216</v>
      </c>
      <c r="I41" s="61">
        <f t="shared" si="15"/>
        <v>0</v>
      </c>
      <c r="J41" s="61">
        <f t="shared" si="15"/>
        <v>0</v>
      </c>
      <c r="K41" s="61">
        <f t="shared" si="15"/>
        <v>216</v>
      </c>
      <c r="L41" s="61">
        <f t="shared" si="15"/>
        <v>0</v>
      </c>
      <c r="M41" s="61">
        <f t="shared" si="15"/>
        <v>0</v>
      </c>
      <c r="N41" s="61">
        <f t="shared" si="15"/>
        <v>0</v>
      </c>
      <c r="O41" s="61">
        <f t="shared" si="15"/>
        <v>0</v>
      </c>
      <c r="P41" s="61">
        <f t="shared" si="15"/>
        <v>0</v>
      </c>
      <c r="Q41" s="61">
        <f t="shared" si="15"/>
        <v>0</v>
      </c>
      <c r="R41" s="61">
        <f t="shared" si="15"/>
        <v>0</v>
      </c>
      <c r="S41" s="61">
        <f t="shared" si="15"/>
        <v>0</v>
      </c>
      <c r="T41" s="61">
        <f t="shared" si="15"/>
        <v>0</v>
      </c>
      <c r="U41" s="61">
        <f t="shared" si="15"/>
        <v>0</v>
      </c>
      <c r="V41" s="61">
        <f t="shared" si="15"/>
        <v>216</v>
      </c>
      <c r="W41" s="61">
        <f t="shared" si="15"/>
        <v>0</v>
      </c>
      <c r="X41" s="61">
        <f t="shared" si="15"/>
        <v>0</v>
      </c>
      <c r="Y41" s="61">
        <f t="shared" si="15"/>
        <v>0</v>
      </c>
    </row>
    <row r="42" spans="1:25" ht="20.25" customHeight="1">
      <c r="A42" s="66" t="s">
        <v>54</v>
      </c>
      <c r="B42" s="46" t="s">
        <v>219</v>
      </c>
      <c r="C42" s="35"/>
      <c r="D42" s="65" t="s">
        <v>205</v>
      </c>
      <c r="E42" s="61">
        <f>E49+E56+E62+E68+E74</f>
        <v>1980</v>
      </c>
      <c r="F42" s="61">
        <f t="shared" ref="F42:Y42" si="16">SUM(F49,F56,F62,F68,F74)</f>
        <v>0</v>
      </c>
      <c r="G42" s="61">
        <f t="shared" si="16"/>
        <v>0</v>
      </c>
      <c r="H42" s="61">
        <f t="shared" si="16"/>
        <v>1980</v>
      </c>
      <c r="I42" s="61">
        <f t="shared" si="16"/>
        <v>176</v>
      </c>
      <c r="J42" s="61">
        <f t="shared" si="16"/>
        <v>242</v>
      </c>
      <c r="K42" s="61">
        <f t="shared" si="16"/>
        <v>1524</v>
      </c>
      <c r="L42" s="61">
        <f t="shared" si="16"/>
        <v>10</v>
      </c>
      <c r="M42" s="61">
        <f t="shared" si="16"/>
        <v>28</v>
      </c>
      <c r="N42" s="61">
        <f t="shared" si="16"/>
        <v>0</v>
      </c>
      <c r="O42" s="61">
        <f t="shared" si="16"/>
        <v>104</v>
      </c>
      <c r="P42" s="61">
        <f t="shared" si="16"/>
        <v>232</v>
      </c>
      <c r="Q42" s="61">
        <f t="shared" si="16"/>
        <v>0</v>
      </c>
      <c r="R42" s="61">
        <f t="shared" si="16"/>
        <v>396</v>
      </c>
      <c r="S42" s="61">
        <f t="shared" si="16"/>
        <v>380</v>
      </c>
      <c r="T42" s="61">
        <f t="shared" si="16"/>
        <v>0</v>
      </c>
      <c r="U42" s="61">
        <f t="shared" si="16"/>
        <v>364</v>
      </c>
      <c r="V42" s="61">
        <f t="shared" si="16"/>
        <v>504</v>
      </c>
      <c r="W42" s="61">
        <f t="shared" si="16"/>
        <v>0</v>
      </c>
      <c r="X42" s="61">
        <f t="shared" si="16"/>
        <v>0</v>
      </c>
      <c r="Y42" s="61">
        <f t="shared" si="16"/>
        <v>0</v>
      </c>
    </row>
    <row r="43" spans="1:25">
      <c r="A43" s="61"/>
      <c r="B43" s="66" t="s">
        <v>55</v>
      </c>
      <c r="C43" s="35"/>
      <c r="D43" s="67" t="s">
        <v>201</v>
      </c>
      <c r="E43" s="61">
        <f>E50+E51+E57+E58+E63+E64+E69+E70+E75+E76</f>
        <v>648</v>
      </c>
      <c r="F43" s="61">
        <f t="shared" ref="F43:Y43" si="17">F50+F51+F57+F58+F63+F64+F69+F70+F75+F76</f>
        <v>0</v>
      </c>
      <c r="G43" s="61">
        <f t="shared" si="17"/>
        <v>0</v>
      </c>
      <c r="H43" s="61">
        <f t="shared" si="17"/>
        <v>648</v>
      </c>
      <c r="I43" s="61">
        <f t="shared" si="17"/>
        <v>176</v>
      </c>
      <c r="J43" s="61">
        <f t="shared" si="17"/>
        <v>242</v>
      </c>
      <c r="K43" s="61">
        <f t="shared" si="17"/>
        <v>192</v>
      </c>
      <c r="L43" s="61">
        <f t="shared" si="17"/>
        <v>10</v>
      </c>
      <c r="M43" s="61">
        <f t="shared" si="17"/>
        <v>28</v>
      </c>
      <c r="N43" s="61">
        <f t="shared" si="17"/>
        <v>0</v>
      </c>
      <c r="O43" s="61">
        <f t="shared" si="17"/>
        <v>104</v>
      </c>
      <c r="P43" s="61">
        <f t="shared" si="17"/>
        <v>160</v>
      </c>
      <c r="Q43" s="61">
        <f t="shared" si="17"/>
        <v>0</v>
      </c>
      <c r="R43" s="61">
        <f t="shared" si="17"/>
        <v>0</v>
      </c>
      <c r="S43" s="61">
        <f t="shared" si="17"/>
        <v>128</v>
      </c>
      <c r="T43" s="61">
        <f t="shared" si="17"/>
        <v>0</v>
      </c>
      <c r="U43" s="61">
        <f t="shared" si="17"/>
        <v>256</v>
      </c>
      <c r="V43" s="61">
        <f t="shared" si="17"/>
        <v>0</v>
      </c>
      <c r="W43" s="61">
        <f t="shared" si="17"/>
        <v>0</v>
      </c>
      <c r="X43" s="61">
        <f t="shared" si="17"/>
        <v>0</v>
      </c>
      <c r="Y43" s="61">
        <f t="shared" si="17"/>
        <v>0</v>
      </c>
    </row>
    <row r="44" spans="1:25">
      <c r="A44" s="34"/>
      <c r="B44" s="66" t="s">
        <v>135</v>
      </c>
      <c r="C44" s="35"/>
      <c r="D44" s="109" t="s">
        <v>206</v>
      </c>
      <c r="E44" s="61">
        <f>E45+E46</f>
        <v>1332</v>
      </c>
      <c r="F44" s="61">
        <f t="shared" ref="F44:N44" si="18">SUM(F53,F54,F59,F60,F65,F66,F71,F72,F79,F80)</f>
        <v>0</v>
      </c>
      <c r="G44" s="61">
        <f t="shared" si="18"/>
        <v>0</v>
      </c>
      <c r="H44" s="61">
        <f>H45+H46</f>
        <v>1332</v>
      </c>
      <c r="I44" s="61">
        <f t="shared" si="18"/>
        <v>0</v>
      </c>
      <c r="J44" s="61">
        <f t="shared" si="18"/>
        <v>0</v>
      </c>
      <c r="K44" s="61">
        <f>K45+K46</f>
        <v>1332</v>
      </c>
      <c r="L44" s="61">
        <f t="shared" si="18"/>
        <v>0</v>
      </c>
      <c r="M44" s="61">
        <f t="shared" si="18"/>
        <v>0</v>
      </c>
      <c r="N44" s="61">
        <f t="shared" si="18"/>
        <v>0</v>
      </c>
      <c r="O44" s="61">
        <f>O45+O46</f>
        <v>0</v>
      </c>
      <c r="P44" s="61">
        <f t="shared" ref="P44:Y44" si="19">P45+P46</f>
        <v>72</v>
      </c>
      <c r="Q44" s="61">
        <f t="shared" si="19"/>
        <v>0</v>
      </c>
      <c r="R44" s="61">
        <f t="shared" si="19"/>
        <v>396</v>
      </c>
      <c r="S44" s="61">
        <f t="shared" si="19"/>
        <v>252</v>
      </c>
      <c r="T44" s="61">
        <f t="shared" si="19"/>
        <v>0</v>
      </c>
      <c r="U44" s="61">
        <f t="shared" si="19"/>
        <v>108</v>
      </c>
      <c r="V44" s="61">
        <f t="shared" si="19"/>
        <v>504</v>
      </c>
      <c r="W44" s="61">
        <f t="shared" si="19"/>
        <v>0</v>
      </c>
      <c r="X44" s="61">
        <f t="shared" si="19"/>
        <v>0</v>
      </c>
      <c r="Y44" s="61">
        <f t="shared" si="19"/>
        <v>0</v>
      </c>
    </row>
    <row r="45" spans="1:25">
      <c r="A45" s="34"/>
      <c r="B45" s="68" t="s">
        <v>57</v>
      </c>
      <c r="C45" s="35"/>
      <c r="D45" s="110"/>
      <c r="E45" s="61">
        <f>E53+E59+E65+E71+E79</f>
        <v>144</v>
      </c>
      <c r="F45" s="61">
        <f t="shared" ref="F45:Y45" si="20">F53+F59+F65+F71+F79</f>
        <v>0</v>
      </c>
      <c r="G45" s="61">
        <f t="shared" si="20"/>
        <v>0</v>
      </c>
      <c r="H45" s="61">
        <f t="shared" si="20"/>
        <v>144</v>
      </c>
      <c r="I45" s="61">
        <f t="shared" si="20"/>
        <v>0</v>
      </c>
      <c r="J45" s="61">
        <f t="shared" si="20"/>
        <v>0</v>
      </c>
      <c r="K45" s="61">
        <f t="shared" si="20"/>
        <v>144</v>
      </c>
      <c r="L45" s="61">
        <f t="shared" si="20"/>
        <v>0</v>
      </c>
      <c r="M45" s="61">
        <f t="shared" si="20"/>
        <v>0</v>
      </c>
      <c r="N45" s="61">
        <f t="shared" si="20"/>
        <v>0</v>
      </c>
      <c r="O45" s="61">
        <f t="shared" si="20"/>
        <v>0</v>
      </c>
      <c r="P45" s="61">
        <f t="shared" si="20"/>
        <v>0</v>
      </c>
      <c r="Q45" s="61">
        <f t="shared" si="20"/>
        <v>0</v>
      </c>
      <c r="R45" s="61">
        <f t="shared" si="20"/>
        <v>36</v>
      </c>
      <c r="S45" s="61">
        <f t="shared" si="20"/>
        <v>36</v>
      </c>
      <c r="T45" s="61">
        <f t="shared" si="20"/>
        <v>0</v>
      </c>
      <c r="U45" s="61">
        <f t="shared" si="20"/>
        <v>36</v>
      </c>
      <c r="V45" s="61">
        <f t="shared" si="20"/>
        <v>36</v>
      </c>
      <c r="W45" s="61">
        <f t="shared" si="20"/>
        <v>0</v>
      </c>
      <c r="X45" s="61">
        <f t="shared" si="20"/>
        <v>0</v>
      </c>
      <c r="Y45" s="61">
        <f t="shared" si="20"/>
        <v>0</v>
      </c>
    </row>
    <row r="46" spans="1:25">
      <c r="A46" s="34"/>
      <c r="B46" s="69" t="s">
        <v>56</v>
      </c>
      <c r="C46" s="35"/>
      <c r="D46" s="110"/>
      <c r="E46" s="61">
        <f>E54+E60+E66+E72+E80</f>
        <v>1188</v>
      </c>
      <c r="F46" s="61">
        <f t="shared" ref="F46:Y46" si="21">F54+F60+F66+F72+F80</f>
        <v>0</v>
      </c>
      <c r="G46" s="61">
        <f t="shared" si="21"/>
        <v>0</v>
      </c>
      <c r="H46" s="61">
        <f t="shared" si="21"/>
        <v>1188</v>
      </c>
      <c r="I46" s="61">
        <f t="shared" si="21"/>
        <v>0</v>
      </c>
      <c r="J46" s="61">
        <f t="shared" si="21"/>
        <v>0</v>
      </c>
      <c r="K46" s="61">
        <f t="shared" si="21"/>
        <v>1188</v>
      </c>
      <c r="L46" s="61">
        <f t="shared" si="21"/>
        <v>0</v>
      </c>
      <c r="M46" s="61">
        <f t="shared" si="21"/>
        <v>0</v>
      </c>
      <c r="N46" s="61">
        <f t="shared" si="21"/>
        <v>0</v>
      </c>
      <c r="O46" s="61">
        <f t="shared" si="21"/>
        <v>0</v>
      </c>
      <c r="P46" s="61">
        <f t="shared" si="21"/>
        <v>72</v>
      </c>
      <c r="Q46" s="61">
        <f t="shared" si="21"/>
        <v>0</v>
      </c>
      <c r="R46" s="61">
        <f t="shared" si="21"/>
        <v>360</v>
      </c>
      <c r="S46" s="61">
        <f t="shared" si="21"/>
        <v>216</v>
      </c>
      <c r="T46" s="61">
        <f t="shared" si="21"/>
        <v>0</v>
      </c>
      <c r="U46" s="61">
        <f t="shared" si="21"/>
        <v>72</v>
      </c>
      <c r="V46" s="61">
        <f t="shared" si="21"/>
        <v>468</v>
      </c>
      <c r="W46" s="61">
        <f t="shared" si="21"/>
        <v>0</v>
      </c>
      <c r="X46" s="61">
        <f t="shared" si="21"/>
        <v>0</v>
      </c>
      <c r="Y46" s="61">
        <f t="shared" si="21"/>
        <v>0</v>
      </c>
    </row>
    <row r="47" spans="1:25" ht="6.75" customHeight="1">
      <c r="A47" s="34"/>
      <c r="B47" s="46"/>
      <c r="C47" s="35"/>
      <c r="D47" s="11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>
        <f>O55+O61+O67+O73+O81+O106</f>
        <v>0</v>
      </c>
      <c r="P47" s="61">
        <f>P55+P61+P67+P73+P81+P106</f>
        <v>0</v>
      </c>
      <c r="Q47" s="61"/>
      <c r="R47" s="61">
        <f>R55+R61+R67+R73+R81+R106</f>
        <v>0</v>
      </c>
      <c r="S47" s="61">
        <f>S55+S61+S67+S73+S81+S106</f>
        <v>0</v>
      </c>
      <c r="T47" s="61"/>
      <c r="U47" s="61">
        <f>U55+U61+U67+U73+U81+U106</f>
        <v>0</v>
      </c>
      <c r="V47" s="61"/>
      <c r="W47" s="61"/>
      <c r="X47" s="61">
        <f>X55+X61+X67+X73+X81+X106</f>
        <v>0</v>
      </c>
      <c r="Y47" s="61"/>
    </row>
    <row r="48" spans="1:25" ht="18.75" customHeight="1">
      <c r="A48" s="34"/>
      <c r="B48" s="46" t="s">
        <v>58</v>
      </c>
      <c r="C48" s="35"/>
      <c r="D48" s="65"/>
      <c r="E48" s="61">
        <v>36</v>
      </c>
      <c r="F48" s="61"/>
      <c r="G48" s="61"/>
      <c r="H48" s="61">
        <v>36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>
        <v>36</v>
      </c>
      <c r="W48" s="61"/>
      <c r="X48" s="61"/>
      <c r="Y48" s="61"/>
    </row>
    <row r="49" spans="1:25" ht="33.75" customHeight="1">
      <c r="A49" s="61" t="s">
        <v>59</v>
      </c>
      <c r="B49" s="46" t="s">
        <v>60</v>
      </c>
      <c r="C49" s="35"/>
      <c r="D49" s="65" t="s">
        <v>204</v>
      </c>
      <c r="E49" s="61">
        <f>SUM(E50,E51,E53,E54)</f>
        <v>176</v>
      </c>
      <c r="F49" s="61">
        <f t="shared" ref="F49:Y49" si="22">SUM(F50,F51,F53,F54)</f>
        <v>0</v>
      </c>
      <c r="G49" s="61">
        <f t="shared" si="22"/>
        <v>0</v>
      </c>
      <c r="H49" s="61">
        <f t="shared" si="22"/>
        <v>176</v>
      </c>
      <c r="I49" s="61">
        <f t="shared" si="22"/>
        <v>44</v>
      </c>
      <c r="J49" s="61">
        <f t="shared" si="22"/>
        <v>32</v>
      </c>
      <c r="K49" s="61">
        <f t="shared" si="22"/>
        <v>92</v>
      </c>
      <c r="L49" s="61">
        <f t="shared" si="22"/>
        <v>2</v>
      </c>
      <c r="M49" s="61">
        <f t="shared" si="22"/>
        <v>6</v>
      </c>
      <c r="N49" s="61">
        <f t="shared" si="22"/>
        <v>0</v>
      </c>
      <c r="O49" s="61">
        <f t="shared" si="22"/>
        <v>104</v>
      </c>
      <c r="P49" s="61">
        <f t="shared" si="22"/>
        <v>72</v>
      </c>
      <c r="Q49" s="61">
        <f t="shared" si="22"/>
        <v>0</v>
      </c>
      <c r="R49" s="61">
        <f t="shared" si="22"/>
        <v>0</v>
      </c>
      <c r="S49" s="61">
        <f t="shared" si="22"/>
        <v>0</v>
      </c>
      <c r="T49" s="61">
        <f t="shared" si="22"/>
        <v>0</v>
      </c>
      <c r="U49" s="61">
        <f t="shared" si="22"/>
        <v>0</v>
      </c>
      <c r="V49" s="61">
        <f t="shared" si="22"/>
        <v>0</v>
      </c>
      <c r="W49" s="61">
        <f t="shared" si="22"/>
        <v>0</v>
      </c>
      <c r="X49" s="61">
        <f t="shared" si="22"/>
        <v>0</v>
      </c>
      <c r="Y49" s="61">
        <f t="shared" si="22"/>
        <v>0</v>
      </c>
    </row>
    <row r="50" spans="1:25" ht="27.75" customHeight="1">
      <c r="A50" s="61" t="s">
        <v>61</v>
      </c>
      <c r="B50" s="29" t="s">
        <v>75</v>
      </c>
      <c r="C50" s="100">
        <v>1</v>
      </c>
      <c r="D50" s="100" t="s">
        <v>115</v>
      </c>
      <c r="E50" s="61">
        <f>F50+H50</f>
        <v>32</v>
      </c>
      <c r="F50" s="61"/>
      <c r="G50" s="61"/>
      <c r="H50" s="61">
        <f>I50+J50+K50+L50+M50</f>
        <v>32</v>
      </c>
      <c r="I50" s="61">
        <v>14</v>
      </c>
      <c r="J50" s="61">
        <v>18</v>
      </c>
      <c r="K50" s="61"/>
      <c r="L50" s="61"/>
      <c r="M50" s="61"/>
      <c r="N50" s="61"/>
      <c r="O50" s="61">
        <v>32</v>
      </c>
      <c r="P50" s="61"/>
      <c r="Q50" s="61"/>
      <c r="R50" s="61"/>
      <c r="S50" s="61"/>
      <c r="T50" s="61"/>
      <c r="U50" s="61"/>
      <c r="V50" s="61"/>
      <c r="W50" s="34"/>
      <c r="X50" s="61"/>
      <c r="Y50" s="61"/>
    </row>
    <row r="51" spans="1:25" ht="30" customHeight="1">
      <c r="A51" s="61" t="s">
        <v>62</v>
      </c>
      <c r="B51" s="29" t="s">
        <v>97</v>
      </c>
      <c r="C51" s="111"/>
      <c r="D51" s="112"/>
      <c r="E51" s="61">
        <f>F51+H51</f>
        <v>72</v>
      </c>
      <c r="F51" s="61"/>
      <c r="G51" s="61"/>
      <c r="H51" s="61">
        <f t="shared" ref="H51:H52" si="23">I51+J51+K51+L51+M51</f>
        <v>72</v>
      </c>
      <c r="I51" s="61">
        <v>30</v>
      </c>
      <c r="J51" s="61">
        <v>14</v>
      </c>
      <c r="K51" s="61">
        <v>20</v>
      </c>
      <c r="L51" s="61">
        <v>2</v>
      </c>
      <c r="M51" s="61">
        <v>6</v>
      </c>
      <c r="N51" s="61"/>
      <c r="O51" s="61">
        <v>72</v>
      </c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spans="1:25" ht="28.5" hidden="1">
      <c r="A52" s="70" t="s">
        <v>157</v>
      </c>
      <c r="B52" s="71" t="s">
        <v>158</v>
      </c>
      <c r="C52" s="41">
        <v>3</v>
      </c>
      <c r="D52" s="72" t="s">
        <v>115</v>
      </c>
      <c r="E52" s="19">
        <f>F52+H52</f>
        <v>36</v>
      </c>
      <c r="F52" s="19"/>
      <c r="G52" s="19"/>
      <c r="H52" s="19">
        <f t="shared" si="23"/>
        <v>36</v>
      </c>
      <c r="I52" s="19">
        <v>12</v>
      </c>
      <c r="J52" s="19">
        <v>20</v>
      </c>
      <c r="K52" s="19"/>
      <c r="L52" s="19">
        <v>2</v>
      </c>
      <c r="M52" s="19">
        <v>2</v>
      </c>
      <c r="N52" s="19"/>
      <c r="O52" s="19"/>
      <c r="P52" s="19"/>
      <c r="Q52" s="19"/>
      <c r="R52" s="19">
        <v>36</v>
      </c>
      <c r="S52" s="19"/>
      <c r="T52" s="19"/>
      <c r="U52" s="19"/>
      <c r="V52" s="19"/>
      <c r="W52" s="19"/>
      <c r="X52" s="19"/>
      <c r="Y52" s="19"/>
    </row>
    <row r="53" spans="1:25">
      <c r="A53" s="19" t="s">
        <v>63</v>
      </c>
      <c r="B53" s="19" t="s">
        <v>76</v>
      </c>
      <c r="C53" s="38"/>
      <c r="D53" s="3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>
      <c r="A54" s="19" t="s">
        <v>64</v>
      </c>
      <c r="B54" s="29" t="s">
        <v>77</v>
      </c>
      <c r="C54" s="41">
        <v>2</v>
      </c>
      <c r="D54" s="39" t="s">
        <v>107</v>
      </c>
      <c r="E54" s="19">
        <v>72</v>
      </c>
      <c r="F54" s="19"/>
      <c r="G54" s="19"/>
      <c r="H54" s="19">
        <v>72</v>
      </c>
      <c r="I54" s="19"/>
      <c r="J54" s="19"/>
      <c r="K54" s="19">
        <v>72</v>
      </c>
      <c r="L54" s="19"/>
      <c r="M54" s="19"/>
      <c r="N54" s="19"/>
      <c r="O54" s="19"/>
      <c r="P54" s="19">
        <v>72</v>
      </c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8.25" customHeight="1">
      <c r="A55" s="19"/>
      <c r="B55" s="29"/>
      <c r="C55" s="30"/>
      <c r="D55" s="3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46.5" customHeight="1">
      <c r="A56" s="19" t="s">
        <v>65</v>
      </c>
      <c r="B56" s="46" t="s">
        <v>78</v>
      </c>
      <c r="C56" s="49"/>
      <c r="D56" s="47" t="s">
        <v>203</v>
      </c>
      <c r="E56" s="19">
        <f>SUM(E57,E58,E59,E60)</f>
        <v>556</v>
      </c>
      <c r="F56" s="19">
        <f>F57+F58+F59+F60+F61</f>
        <v>0</v>
      </c>
      <c r="G56" s="19">
        <f>G57+G58+G59+G60+G61</f>
        <v>0</v>
      </c>
      <c r="H56" s="19">
        <f t="shared" ref="H56:Y56" si="24">SUM(H57:H61)</f>
        <v>556</v>
      </c>
      <c r="I56" s="19">
        <f t="shared" si="24"/>
        <v>36</v>
      </c>
      <c r="J56" s="19">
        <f t="shared" si="24"/>
        <v>68</v>
      </c>
      <c r="K56" s="19">
        <f t="shared" si="24"/>
        <v>444</v>
      </c>
      <c r="L56" s="19">
        <f t="shared" si="24"/>
        <v>2</v>
      </c>
      <c r="M56" s="19">
        <f t="shared" si="24"/>
        <v>6</v>
      </c>
      <c r="N56" s="19">
        <f t="shared" si="24"/>
        <v>0</v>
      </c>
      <c r="O56" s="19">
        <f>O57+O58+O59+O60</f>
        <v>0</v>
      </c>
      <c r="P56" s="19">
        <f>P57+P58+P59+P60</f>
        <v>160</v>
      </c>
      <c r="Q56" s="19">
        <f t="shared" si="24"/>
        <v>0</v>
      </c>
      <c r="R56" s="19">
        <f>R57+R58+R59+R60</f>
        <v>396</v>
      </c>
      <c r="S56" s="19">
        <f>S57+S58+S59+S60</f>
        <v>0</v>
      </c>
      <c r="T56" s="19">
        <f t="shared" si="24"/>
        <v>0</v>
      </c>
      <c r="U56" s="19">
        <f t="shared" si="24"/>
        <v>0</v>
      </c>
      <c r="V56" s="19">
        <f t="shared" si="24"/>
        <v>0</v>
      </c>
      <c r="W56" s="19">
        <f t="shared" si="24"/>
        <v>0</v>
      </c>
      <c r="X56" s="19">
        <f t="shared" si="24"/>
        <v>0</v>
      </c>
      <c r="Y56" s="19">
        <f t="shared" si="24"/>
        <v>0</v>
      </c>
    </row>
    <row r="57" spans="1:25" ht="32.25" customHeight="1">
      <c r="A57" s="19" t="s">
        <v>66</v>
      </c>
      <c r="B57" s="29" t="s">
        <v>99</v>
      </c>
      <c r="C57" s="102">
        <v>2</v>
      </c>
      <c r="D57" s="102" t="s">
        <v>115</v>
      </c>
      <c r="E57" s="19">
        <f>F57+H57</f>
        <v>32</v>
      </c>
      <c r="F57" s="19"/>
      <c r="G57" s="19"/>
      <c r="H57" s="19">
        <f>I57+J57+K57+L57+M57</f>
        <v>32</v>
      </c>
      <c r="I57" s="19">
        <v>16</v>
      </c>
      <c r="J57" s="19">
        <v>16</v>
      </c>
      <c r="K57" s="19"/>
      <c r="L57" s="19"/>
      <c r="M57" s="19"/>
      <c r="N57" s="19"/>
      <c r="O57" s="19"/>
      <c r="P57" s="19">
        <v>32</v>
      </c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33" customHeight="1">
      <c r="A58" s="19" t="s">
        <v>67</v>
      </c>
      <c r="B58" s="29" t="s">
        <v>79</v>
      </c>
      <c r="C58" s="103"/>
      <c r="D58" s="105"/>
      <c r="E58" s="19">
        <f>F58+H58</f>
        <v>128</v>
      </c>
      <c r="F58" s="19"/>
      <c r="G58" s="19"/>
      <c r="H58" s="19">
        <f>I58+J58+K58+L58+M58</f>
        <v>128</v>
      </c>
      <c r="I58" s="19">
        <v>20</v>
      </c>
      <c r="J58" s="19">
        <v>52</v>
      </c>
      <c r="K58" s="19">
        <v>48</v>
      </c>
      <c r="L58" s="19">
        <v>2</v>
      </c>
      <c r="M58" s="19">
        <v>6</v>
      </c>
      <c r="N58" s="19"/>
      <c r="O58" s="19"/>
      <c r="P58" s="19">
        <v>128</v>
      </c>
      <c r="Q58" s="19"/>
      <c r="R58" s="19"/>
      <c r="S58" s="19"/>
      <c r="T58" s="19"/>
      <c r="U58" s="19"/>
      <c r="V58" s="19"/>
      <c r="W58" s="19"/>
      <c r="X58" s="19"/>
      <c r="Y58" s="19"/>
    </row>
    <row r="59" spans="1:25">
      <c r="A59" s="19" t="s">
        <v>68</v>
      </c>
      <c r="B59" s="19" t="s">
        <v>76</v>
      </c>
      <c r="C59" s="38"/>
      <c r="D59" s="38"/>
      <c r="E59" s="19">
        <v>36</v>
      </c>
      <c r="F59" s="19"/>
      <c r="G59" s="19"/>
      <c r="H59" s="19">
        <v>36</v>
      </c>
      <c r="I59" s="19"/>
      <c r="J59" s="19"/>
      <c r="K59" s="19">
        <v>36</v>
      </c>
      <c r="L59" s="19"/>
      <c r="M59" s="19"/>
      <c r="N59" s="19"/>
      <c r="O59" s="19"/>
      <c r="P59" s="19"/>
      <c r="Q59" s="19"/>
      <c r="R59" s="19">
        <v>36</v>
      </c>
      <c r="S59" s="19"/>
      <c r="T59" s="19"/>
      <c r="U59" s="19"/>
      <c r="V59" s="19"/>
      <c r="W59" s="19"/>
      <c r="X59" s="19"/>
      <c r="Y59" s="19"/>
    </row>
    <row r="60" spans="1:25">
      <c r="A60" s="19" t="s">
        <v>69</v>
      </c>
      <c r="B60" s="29" t="s">
        <v>77</v>
      </c>
      <c r="C60" s="41">
        <v>3</v>
      </c>
      <c r="D60" s="39" t="s">
        <v>107</v>
      </c>
      <c r="E60" s="19">
        <v>360</v>
      </c>
      <c r="F60" s="19"/>
      <c r="G60" s="19"/>
      <c r="H60" s="19">
        <v>360</v>
      </c>
      <c r="I60" s="19"/>
      <c r="J60" s="19"/>
      <c r="K60" s="19">
        <v>360</v>
      </c>
      <c r="L60" s="19"/>
      <c r="M60" s="19"/>
      <c r="N60" s="19"/>
      <c r="O60" s="19"/>
      <c r="P60" s="19"/>
      <c r="Q60" s="19"/>
      <c r="R60" s="19">
        <v>360</v>
      </c>
      <c r="S60" s="19"/>
      <c r="T60" s="19"/>
      <c r="U60" s="19"/>
      <c r="V60" s="19"/>
      <c r="W60" s="19"/>
      <c r="X60" s="19"/>
      <c r="Y60" s="19"/>
    </row>
    <row r="61" spans="1:25">
      <c r="A61" s="19"/>
      <c r="B61" s="29" t="s">
        <v>149</v>
      </c>
      <c r="C61" s="30">
        <v>3</v>
      </c>
      <c r="D61" s="73" t="s">
        <v>19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43.5" customHeight="1">
      <c r="A62" s="19" t="s">
        <v>70</v>
      </c>
      <c r="B62" s="46" t="s">
        <v>80</v>
      </c>
      <c r="C62" s="49"/>
      <c r="D62" s="47" t="s">
        <v>203</v>
      </c>
      <c r="E62" s="19">
        <f>SUM(E63,E64,E65,E66)</f>
        <v>380</v>
      </c>
      <c r="F62" s="19">
        <f>SUM(F63:F67)</f>
        <v>0</v>
      </c>
      <c r="G62" s="19">
        <f>SUM(G63:G67)</f>
        <v>0</v>
      </c>
      <c r="H62" s="19">
        <f>H63+H64+H65+H66+H67</f>
        <v>380</v>
      </c>
      <c r="I62" s="19">
        <f t="shared" ref="I62:Y62" si="25">SUM(I63:I67)</f>
        <v>34</v>
      </c>
      <c r="J62" s="19">
        <f t="shared" si="25"/>
        <v>54</v>
      </c>
      <c r="K62" s="19">
        <f t="shared" si="25"/>
        <v>284</v>
      </c>
      <c r="L62" s="19">
        <f t="shared" si="25"/>
        <v>2</v>
      </c>
      <c r="M62" s="19">
        <f t="shared" si="25"/>
        <v>6</v>
      </c>
      <c r="N62" s="19">
        <f t="shared" si="25"/>
        <v>0</v>
      </c>
      <c r="O62" s="19">
        <f t="shared" si="25"/>
        <v>0</v>
      </c>
      <c r="P62" s="19">
        <f t="shared" si="25"/>
        <v>0</v>
      </c>
      <c r="Q62" s="19">
        <f t="shared" si="25"/>
        <v>0</v>
      </c>
      <c r="R62" s="19">
        <f t="shared" si="25"/>
        <v>0</v>
      </c>
      <c r="S62" s="19">
        <f t="shared" si="25"/>
        <v>380</v>
      </c>
      <c r="T62" s="19">
        <f t="shared" si="25"/>
        <v>0</v>
      </c>
      <c r="U62" s="19">
        <f t="shared" si="25"/>
        <v>0</v>
      </c>
      <c r="V62" s="19">
        <f t="shared" si="25"/>
        <v>0</v>
      </c>
      <c r="W62" s="19">
        <f t="shared" si="25"/>
        <v>0</v>
      </c>
      <c r="X62" s="19">
        <f t="shared" si="25"/>
        <v>0</v>
      </c>
      <c r="Y62" s="19">
        <f t="shared" si="25"/>
        <v>0</v>
      </c>
    </row>
    <row r="63" spans="1:25" ht="30" customHeight="1">
      <c r="A63" s="19" t="s">
        <v>71</v>
      </c>
      <c r="B63" s="29" t="s">
        <v>81</v>
      </c>
      <c r="C63" s="102">
        <v>4</v>
      </c>
      <c r="D63" s="102" t="s">
        <v>115</v>
      </c>
      <c r="E63" s="19">
        <f>F63+H63</f>
        <v>32</v>
      </c>
      <c r="F63" s="19"/>
      <c r="G63" s="19"/>
      <c r="H63" s="19">
        <f>I63+J63+K63+L63+M63</f>
        <v>32</v>
      </c>
      <c r="I63" s="19">
        <v>16</v>
      </c>
      <c r="J63" s="19">
        <v>16</v>
      </c>
      <c r="K63" s="19"/>
      <c r="L63" s="19"/>
      <c r="M63" s="19"/>
      <c r="N63" s="19"/>
      <c r="O63" s="19"/>
      <c r="P63" s="19"/>
      <c r="Q63" s="19"/>
      <c r="R63" s="19"/>
      <c r="S63" s="19">
        <v>32</v>
      </c>
      <c r="T63" s="19"/>
      <c r="U63" s="19"/>
      <c r="V63" s="19"/>
      <c r="W63" s="19"/>
      <c r="X63" s="19"/>
      <c r="Y63" s="19"/>
    </row>
    <row r="64" spans="1:25" ht="31.5" customHeight="1">
      <c r="A64" s="19" t="s">
        <v>72</v>
      </c>
      <c r="B64" s="74" t="s">
        <v>82</v>
      </c>
      <c r="C64" s="103"/>
      <c r="D64" s="105"/>
      <c r="E64" s="19">
        <f>F64+H64</f>
        <v>96</v>
      </c>
      <c r="F64" s="19"/>
      <c r="G64" s="19"/>
      <c r="H64" s="19">
        <f>I64+J64+K64+L64+M64</f>
        <v>96</v>
      </c>
      <c r="I64" s="19">
        <v>18</v>
      </c>
      <c r="J64" s="19">
        <v>38</v>
      </c>
      <c r="K64" s="19">
        <v>32</v>
      </c>
      <c r="L64" s="19">
        <v>2</v>
      </c>
      <c r="M64" s="19">
        <v>6</v>
      </c>
      <c r="N64" s="19"/>
      <c r="O64" s="19"/>
      <c r="P64" s="19"/>
      <c r="Q64" s="19"/>
      <c r="R64" s="19"/>
      <c r="S64" s="19">
        <v>96</v>
      </c>
      <c r="T64" s="19"/>
      <c r="U64" s="19"/>
      <c r="V64" s="19"/>
      <c r="W64" s="19"/>
      <c r="X64" s="19"/>
      <c r="Y64" s="19"/>
    </row>
    <row r="65" spans="1:25">
      <c r="A65" s="19" t="s">
        <v>73</v>
      </c>
      <c r="B65" s="19" t="s">
        <v>76</v>
      </c>
      <c r="C65" s="38"/>
      <c r="D65" s="38"/>
      <c r="E65" s="19">
        <v>36</v>
      </c>
      <c r="F65" s="19"/>
      <c r="G65" s="19"/>
      <c r="H65" s="19">
        <v>36</v>
      </c>
      <c r="I65" s="19"/>
      <c r="J65" s="19"/>
      <c r="K65" s="19">
        <v>36</v>
      </c>
      <c r="L65" s="19"/>
      <c r="M65" s="19"/>
      <c r="N65" s="19"/>
      <c r="O65" s="19"/>
      <c r="P65" s="19"/>
      <c r="Q65" s="19"/>
      <c r="R65" s="19"/>
      <c r="S65" s="19">
        <v>36</v>
      </c>
      <c r="T65" s="19"/>
      <c r="U65" s="19"/>
      <c r="V65" s="19"/>
      <c r="W65" s="19"/>
      <c r="X65" s="19"/>
      <c r="Y65" s="19"/>
    </row>
    <row r="66" spans="1:25">
      <c r="A66" s="19" t="s">
        <v>74</v>
      </c>
      <c r="B66" s="29" t="s">
        <v>77</v>
      </c>
      <c r="C66" s="41">
        <v>4</v>
      </c>
      <c r="D66" s="39" t="s">
        <v>107</v>
      </c>
      <c r="E66" s="19">
        <v>216</v>
      </c>
      <c r="F66" s="19"/>
      <c r="G66" s="19"/>
      <c r="H66" s="19">
        <v>216</v>
      </c>
      <c r="I66" s="19"/>
      <c r="J66" s="19"/>
      <c r="K66" s="19">
        <v>216</v>
      </c>
      <c r="L66" s="19"/>
      <c r="M66" s="19"/>
      <c r="N66" s="19"/>
      <c r="O66" s="19"/>
      <c r="P66" s="19"/>
      <c r="Q66" s="19"/>
      <c r="R66" s="19"/>
      <c r="S66" s="19">
        <v>216</v>
      </c>
      <c r="T66" s="19"/>
      <c r="U66" s="19"/>
      <c r="V66" s="19"/>
      <c r="W66" s="19"/>
      <c r="X66" s="19"/>
      <c r="Y66" s="19"/>
    </row>
    <row r="67" spans="1:25">
      <c r="A67" s="19"/>
      <c r="B67" s="29" t="s">
        <v>149</v>
      </c>
      <c r="C67" s="30">
        <v>4</v>
      </c>
      <c r="D67" s="73" t="s">
        <v>115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45" customHeight="1">
      <c r="A68" s="19" t="s">
        <v>83</v>
      </c>
      <c r="B68" s="46" t="s">
        <v>94</v>
      </c>
      <c r="C68" s="49"/>
      <c r="D68" s="47" t="s">
        <v>203</v>
      </c>
      <c r="E68" s="19">
        <f>SUM(E69:E73)</f>
        <v>240</v>
      </c>
      <c r="F68" s="19">
        <f>SUM(F69:F73)</f>
        <v>0</v>
      </c>
      <c r="G68" s="19">
        <f>SUM(G69:G73)</f>
        <v>0</v>
      </c>
      <c r="H68" s="19">
        <f>H69+H70+H71+H72+H73</f>
        <v>240</v>
      </c>
      <c r="I68" s="19">
        <f t="shared" ref="I68:T68" si="26">SUM(I69:I73)</f>
        <v>26</v>
      </c>
      <c r="J68" s="19">
        <f t="shared" si="26"/>
        <v>40</v>
      </c>
      <c r="K68" s="19">
        <f t="shared" si="26"/>
        <v>168</v>
      </c>
      <c r="L68" s="19">
        <f t="shared" si="26"/>
        <v>2</v>
      </c>
      <c r="M68" s="19">
        <f t="shared" si="26"/>
        <v>4</v>
      </c>
      <c r="N68" s="19">
        <f t="shared" si="26"/>
        <v>0</v>
      </c>
      <c r="O68" s="19">
        <f t="shared" si="26"/>
        <v>0</v>
      </c>
      <c r="P68" s="19">
        <f t="shared" si="26"/>
        <v>0</v>
      </c>
      <c r="Q68" s="19">
        <f t="shared" si="26"/>
        <v>0</v>
      </c>
      <c r="R68" s="19">
        <f t="shared" si="26"/>
        <v>0</v>
      </c>
      <c r="S68" s="19">
        <f t="shared" si="26"/>
        <v>0</v>
      </c>
      <c r="T68" s="19">
        <f t="shared" si="26"/>
        <v>0</v>
      </c>
      <c r="U68" s="19">
        <f>U69+U70+U71+U72+U73</f>
        <v>132</v>
      </c>
      <c r="V68" s="19">
        <f>SUM(V69:V73)</f>
        <v>108</v>
      </c>
      <c r="W68" s="19">
        <f>SUM(W69:W73)</f>
        <v>0</v>
      </c>
      <c r="X68" s="19">
        <f>SUM(X69:X73)</f>
        <v>0</v>
      </c>
      <c r="Y68" s="19">
        <f>SUM(Y69:Y73)</f>
        <v>0</v>
      </c>
    </row>
    <row r="69" spans="1:25" ht="32.25" customHeight="1">
      <c r="A69" s="19" t="s">
        <v>84</v>
      </c>
      <c r="B69" s="29" t="s">
        <v>93</v>
      </c>
      <c r="C69" s="102">
        <v>5</v>
      </c>
      <c r="D69" s="102" t="s">
        <v>115</v>
      </c>
      <c r="E69" s="19">
        <f t="shared" ref="E69:E78" si="27">F69+H69</f>
        <v>32</v>
      </c>
      <c r="F69" s="19"/>
      <c r="G69" s="19"/>
      <c r="H69" s="19">
        <v>32</v>
      </c>
      <c r="I69" s="19">
        <v>16</v>
      </c>
      <c r="J69" s="19">
        <v>16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32</v>
      </c>
      <c r="V69" s="19"/>
      <c r="W69" s="19"/>
      <c r="X69" s="19"/>
      <c r="Y69" s="19"/>
    </row>
    <row r="70" spans="1:25" ht="31.5" customHeight="1">
      <c r="A70" s="19" t="s">
        <v>85</v>
      </c>
      <c r="B70" s="29" t="s">
        <v>194</v>
      </c>
      <c r="C70" s="103"/>
      <c r="D70" s="103"/>
      <c r="E70" s="19">
        <f>F70+H70</f>
        <v>64</v>
      </c>
      <c r="F70" s="19"/>
      <c r="G70" s="19"/>
      <c r="H70" s="19">
        <f>I70+J70+K70+L70+M70</f>
        <v>64</v>
      </c>
      <c r="I70" s="19">
        <v>10</v>
      </c>
      <c r="J70" s="19">
        <v>24</v>
      </c>
      <c r="K70" s="19">
        <v>24</v>
      </c>
      <c r="L70" s="19">
        <v>2</v>
      </c>
      <c r="M70" s="19">
        <v>4</v>
      </c>
      <c r="N70" s="19"/>
      <c r="O70" s="19"/>
      <c r="P70" s="19"/>
      <c r="Q70" s="19"/>
      <c r="R70" s="19"/>
      <c r="S70" s="19"/>
      <c r="T70" s="19"/>
      <c r="U70" s="19">
        <v>64</v>
      </c>
      <c r="V70" s="19"/>
      <c r="W70" s="19"/>
      <c r="X70" s="19"/>
      <c r="Y70" s="19"/>
    </row>
    <row r="71" spans="1:25">
      <c r="A71" s="19" t="s">
        <v>86</v>
      </c>
      <c r="B71" s="19" t="s">
        <v>76</v>
      </c>
      <c r="C71" s="40"/>
      <c r="D71" s="75"/>
      <c r="E71" s="19">
        <v>36</v>
      </c>
      <c r="F71" s="19"/>
      <c r="G71" s="19"/>
      <c r="H71" s="19">
        <v>36</v>
      </c>
      <c r="I71" s="19"/>
      <c r="J71" s="19"/>
      <c r="K71" s="19">
        <v>36</v>
      </c>
      <c r="L71" s="19"/>
      <c r="M71" s="19"/>
      <c r="N71" s="19"/>
      <c r="O71" s="19"/>
      <c r="P71" s="19"/>
      <c r="Q71" s="19"/>
      <c r="R71" s="19"/>
      <c r="S71" s="19"/>
      <c r="T71" s="19"/>
      <c r="U71" s="19">
        <v>36</v>
      </c>
      <c r="V71" s="19"/>
      <c r="W71" s="19"/>
      <c r="X71" s="19"/>
      <c r="Y71" s="19"/>
    </row>
    <row r="72" spans="1:25">
      <c r="A72" s="19" t="s">
        <v>87</v>
      </c>
      <c r="B72" s="29" t="s">
        <v>77</v>
      </c>
      <c r="C72" s="41">
        <v>5</v>
      </c>
      <c r="D72" s="76" t="s">
        <v>107</v>
      </c>
      <c r="E72" s="19">
        <v>108</v>
      </c>
      <c r="F72" s="19"/>
      <c r="G72" s="19"/>
      <c r="H72" s="19">
        <v>108</v>
      </c>
      <c r="I72" s="19"/>
      <c r="J72" s="19"/>
      <c r="K72" s="19">
        <v>108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>
        <v>108</v>
      </c>
      <c r="W72" s="19"/>
      <c r="X72" s="19"/>
      <c r="Y72" s="19"/>
    </row>
    <row r="73" spans="1:25">
      <c r="A73" s="19"/>
      <c r="B73" s="29" t="s">
        <v>149</v>
      </c>
      <c r="C73" s="30">
        <v>6</v>
      </c>
      <c r="D73" s="73" t="s">
        <v>115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45" customHeight="1">
      <c r="A74" s="19" t="s">
        <v>88</v>
      </c>
      <c r="B74" s="46" t="s">
        <v>170</v>
      </c>
      <c r="C74" s="77"/>
      <c r="D74" s="78" t="s">
        <v>203</v>
      </c>
      <c r="E74" s="31">
        <f>SUM(E75,E76,E79,E80)</f>
        <v>628</v>
      </c>
      <c r="F74" s="31">
        <f t="shared" ref="F74:Y74" si="28">SUM(F75,F76,F79,F80)</f>
        <v>0</v>
      </c>
      <c r="G74" s="31">
        <f t="shared" si="28"/>
        <v>0</v>
      </c>
      <c r="H74" s="31">
        <f t="shared" si="28"/>
        <v>628</v>
      </c>
      <c r="I74" s="31">
        <f t="shared" si="28"/>
        <v>36</v>
      </c>
      <c r="J74" s="31">
        <f t="shared" si="28"/>
        <v>48</v>
      </c>
      <c r="K74" s="31">
        <f t="shared" si="28"/>
        <v>536</v>
      </c>
      <c r="L74" s="31">
        <f t="shared" si="28"/>
        <v>2</v>
      </c>
      <c r="M74" s="31">
        <f t="shared" si="28"/>
        <v>6</v>
      </c>
      <c r="N74" s="31">
        <f t="shared" si="28"/>
        <v>0</v>
      </c>
      <c r="O74" s="31">
        <f t="shared" si="28"/>
        <v>0</v>
      </c>
      <c r="P74" s="31">
        <f t="shared" si="28"/>
        <v>0</v>
      </c>
      <c r="Q74" s="31">
        <f t="shared" si="28"/>
        <v>0</v>
      </c>
      <c r="R74" s="31">
        <f t="shared" si="28"/>
        <v>0</v>
      </c>
      <c r="S74" s="31">
        <f t="shared" si="28"/>
        <v>0</v>
      </c>
      <c r="T74" s="31">
        <f t="shared" si="28"/>
        <v>0</v>
      </c>
      <c r="U74" s="31">
        <f t="shared" si="28"/>
        <v>232</v>
      </c>
      <c r="V74" s="31">
        <f t="shared" si="28"/>
        <v>396</v>
      </c>
      <c r="W74" s="31">
        <f t="shared" si="28"/>
        <v>0</v>
      </c>
      <c r="X74" s="31">
        <f t="shared" si="28"/>
        <v>0</v>
      </c>
      <c r="Y74" s="31">
        <f t="shared" si="28"/>
        <v>0</v>
      </c>
    </row>
    <row r="75" spans="1:25" ht="33" customHeight="1">
      <c r="A75" s="19" t="s">
        <v>89</v>
      </c>
      <c r="B75" s="29" t="s">
        <v>173</v>
      </c>
      <c r="C75" s="77">
        <v>5</v>
      </c>
      <c r="D75" s="102" t="s">
        <v>115</v>
      </c>
      <c r="E75" s="31">
        <f t="shared" si="27"/>
        <v>32</v>
      </c>
      <c r="F75" s="31"/>
      <c r="G75" s="31"/>
      <c r="H75" s="31">
        <v>32</v>
      </c>
      <c r="I75" s="31">
        <v>14</v>
      </c>
      <c r="J75" s="31">
        <v>18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>
        <v>32</v>
      </c>
      <c r="V75" s="31"/>
      <c r="W75" s="31"/>
      <c r="X75" s="31"/>
      <c r="Y75" s="31"/>
    </row>
    <row r="76" spans="1:25" ht="30.75" customHeight="1">
      <c r="A76" s="19" t="s">
        <v>90</v>
      </c>
      <c r="B76" s="32" t="s">
        <v>98</v>
      </c>
      <c r="C76" s="98">
        <v>6</v>
      </c>
      <c r="D76" s="104"/>
      <c r="E76" s="31">
        <f t="shared" si="27"/>
        <v>128</v>
      </c>
      <c r="F76" s="31"/>
      <c r="G76" s="31"/>
      <c r="H76" s="31">
        <f>I76+J76+K76+L76+M76</f>
        <v>128</v>
      </c>
      <c r="I76" s="31">
        <v>22</v>
      </c>
      <c r="J76" s="31">
        <v>30</v>
      </c>
      <c r="K76" s="31">
        <v>68</v>
      </c>
      <c r="L76" s="31">
        <v>2</v>
      </c>
      <c r="M76" s="31">
        <v>6</v>
      </c>
      <c r="N76" s="31"/>
      <c r="O76" s="31"/>
      <c r="P76" s="31"/>
      <c r="Q76" s="31"/>
      <c r="R76" s="31"/>
      <c r="S76" s="31"/>
      <c r="T76" s="31"/>
      <c r="U76" s="31">
        <v>128</v>
      </c>
      <c r="V76" s="31"/>
      <c r="W76" s="31"/>
      <c r="X76" s="31"/>
      <c r="Y76" s="31"/>
    </row>
    <row r="77" spans="1:25" ht="51" hidden="1" customHeight="1">
      <c r="A77" s="70" t="s">
        <v>156</v>
      </c>
      <c r="B77" s="71" t="s">
        <v>119</v>
      </c>
      <c r="C77" s="98"/>
      <c r="D77" s="33"/>
      <c r="E77" s="31">
        <f t="shared" si="27"/>
        <v>54</v>
      </c>
      <c r="F77" s="31"/>
      <c r="G77" s="31"/>
      <c r="H77" s="31">
        <f>I77+J77+K77+L77+M77</f>
        <v>54</v>
      </c>
      <c r="I77" s="31">
        <v>10</v>
      </c>
      <c r="J77" s="31">
        <v>32</v>
      </c>
      <c r="K77" s="31">
        <v>12</v>
      </c>
      <c r="L77" s="31"/>
      <c r="M77" s="31"/>
      <c r="N77" s="31"/>
      <c r="O77" s="31"/>
      <c r="P77" s="31"/>
      <c r="Q77" s="31"/>
      <c r="R77" s="31"/>
      <c r="S77" s="31"/>
      <c r="T77" s="31"/>
      <c r="U77" s="31">
        <v>54</v>
      </c>
      <c r="V77" s="31"/>
      <c r="W77" s="31"/>
      <c r="X77" s="31"/>
      <c r="Y77" s="31"/>
    </row>
    <row r="78" spans="1:25" ht="51" hidden="1" customHeight="1">
      <c r="A78" s="70" t="s">
        <v>159</v>
      </c>
      <c r="B78" s="71" t="s">
        <v>163</v>
      </c>
      <c r="C78" s="98"/>
      <c r="D78" s="39" t="s">
        <v>115</v>
      </c>
      <c r="E78" s="31">
        <f t="shared" si="27"/>
        <v>54</v>
      </c>
      <c r="F78" s="31"/>
      <c r="G78" s="31"/>
      <c r="H78" s="31">
        <f>I78+J78+K78+L78+M78</f>
        <v>54</v>
      </c>
      <c r="I78" s="31">
        <v>14</v>
      </c>
      <c r="J78" s="31">
        <v>8</v>
      </c>
      <c r="K78" s="31">
        <v>24</v>
      </c>
      <c r="L78" s="31">
        <v>2</v>
      </c>
      <c r="M78" s="31">
        <v>6</v>
      </c>
      <c r="N78" s="31"/>
      <c r="O78" s="31"/>
      <c r="P78" s="31"/>
      <c r="Q78" s="31"/>
      <c r="R78" s="31"/>
      <c r="S78" s="31"/>
      <c r="T78" s="31"/>
      <c r="U78" s="31">
        <v>18</v>
      </c>
      <c r="V78" s="31">
        <v>36</v>
      </c>
      <c r="W78" s="31"/>
      <c r="X78" s="31"/>
      <c r="Y78" s="31"/>
    </row>
    <row r="79" spans="1:25">
      <c r="A79" s="19" t="s">
        <v>91</v>
      </c>
      <c r="B79" s="19" t="s">
        <v>76</v>
      </c>
      <c r="C79" s="98"/>
      <c r="D79" s="79"/>
      <c r="E79" s="31">
        <v>36</v>
      </c>
      <c r="F79" s="31"/>
      <c r="G79" s="31"/>
      <c r="H79" s="31">
        <v>36</v>
      </c>
      <c r="I79" s="31"/>
      <c r="J79" s="31"/>
      <c r="K79" s="31">
        <v>36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>
        <v>36</v>
      </c>
      <c r="W79" s="31"/>
      <c r="X79" s="31"/>
      <c r="Y79" s="31"/>
    </row>
    <row r="80" spans="1:25">
      <c r="A80" s="19" t="s">
        <v>92</v>
      </c>
      <c r="B80" s="29" t="s">
        <v>77</v>
      </c>
      <c r="C80" s="98"/>
      <c r="D80" s="97" t="s">
        <v>107</v>
      </c>
      <c r="E80" s="31">
        <v>432</v>
      </c>
      <c r="F80" s="31"/>
      <c r="G80" s="31"/>
      <c r="H80" s="31">
        <v>432</v>
      </c>
      <c r="I80" s="31"/>
      <c r="J80" s="31"/>
      <c r="K80" s="31">
        <v>432</v>
      </c>
      <c r="L80" s="31"/>
      <c r="M80" s="31"/>
      <c r="N80" s="31"/>
      <c r="O80" s="31"/>
      <c r="P80" s="31"/>
      <c r="Q80" s="31"/>
      <c r="R80" s="31"/>
      <c r="S80" s="31"/>
      <c r="T80" s="31"/>
      <c r="U80" s="31">
        <v>72</v>
      </c>
      <c r="V80" s="31">
        <v>360</v>
      </c>
      <c r="W80" s="31"/>
      <c r="X80" s="31"/>
      <c r="Y80" s="31"/>
    </row>
    <row r="81" spans="1:25">
      <c r="A81" s="19"/>
      <c r="B81" s="29" t="s">
        <v>149</v>
      </c>
      <c r="C81" s="77">
        <v>6</v>
      </c>
      <c r="D81" s="73" t="s">
        <v>19</v>
      </c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8.25" customHeight="1">
      <c r="A82" s="61"/>
      <c r="B82" s="46"/>
      <c r="C82" s="62"/>
      <c r="D82" s="80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1"/>
    </row>
    <row r="83" spans="1:25" ht="15.75" customHeight="1">
      <c r="A83" s="66" t="s">
        <v>210</v>
      </c>
      <c r="B83" s="46" t="s">
        <v>211</v>
      </c>
      <c r="C83" s="37"/>
      <c r="D83" s="81" t="s">
        <v>212</v>
      </c>
      <c r="E83" s="34">
        <f>SUM(E84,E85,E86,E87,E88,E89,E90,E91,E95)+E99</f>
        <v>612</v>
      </c>
      <c r="F83" s="34">
        <f t="shared" ref="F83:G83" si="29">SUM(F84,F85,F86,F87,F88,F89,F90,F91,F95)+F99</f>
        <v>0</v>
      </c>
      <c r="G83" s="34">
        <f t="shared" si="29"/>
        <v>612</v>
      </c>
      <c r="H83" s="34">
        <f t="shared" ref="H83:Y83" si="30">SUM(H84,H85,H86,H87,H88,H89,H90,H91,H95)+H99</f>
        <v>612</v>
      </c>
      <c r="I83" s="34">
        <f t="shared" si="30"/>
        <v>104</v>
      </c>
      <c r="J83" s="34">
        <f t="shared" si="30"/>
        <v>206</v>
      </c>
      <c r="K83" s="34">
        <f t="shared" si="30"/>
        <v>276</v>
      </c>
      <c r="L83" s="34">
        <f t="shared" si="30"/>
        <v>8</v>
      </c>
      <c r="M83" s="34">
        <f t="shared" si="30"/>
        <v>18</v>
      </c>
      <c r="N83" s="34">
        <f t="shared" si="30"/>
        <v>0</v>
      </c>
      <c r="O83" s="34">
        <f t="shared" si="30"/>
        <v>36</v>
      </c>
      <c r="P83" s="34">
        <f t="shared" si="30"/>
        <v>108</v>
      </c>
      <c r="Q83" s="34">
        <f t="shared" si="30"/>
        <v>0</v>
      </c>
      <c r="R83" s="34">
        <f t="shared" si="30"/>
        <v>0</v>
      </c>
      <c r="S83" s="34">
        <f t="shared" si="30"/>
        <v>0</v>
      </c>
      <c r="T83" s="34">
        <f t="shared" si="30"/>
        <v>0</v>
      </c>
      <c r="U83" s="34">
        <f t="shared" si="30"/>
        <v>216</v>
      </c>
      <c r="V83" s="34">
        <f t="shared" si="30"/>
        <v>252</v>
      </c>
      <c r="W83" s="34">
        <f t="shared" si="30"/>
        <v>0</v>
      </c>
      <c r="X83" s="34">
        <f t="shared" si="30"/>
        <v>0</v>
      </c>
      <c r="Y83" s="34">
        <f t="shared" si="30"/>
        <v>0</v>
      </c>
    </row>
    <row r="84" spans="1:25" ht="30" customHeight="1">
      <c r="A84" s="61" t="s">
        <v>40</v>
      </c>
      <c r="B84" s="69" t="s">
        <v>49</v>
      </c>
      <c r="C84" s="35">
        <v>5</v>
      </c>
      <c r="D84" s="35" t="s">
        <v>27</v>
      </c>
      <c r="E84" s="61">
        <f t="shared" ref="E84:E90" si="31">F84+H84</f>
        <v>36</v>
      </c>
      <c r="F84" s="61"/>
      <c r="G84" s="61">
        <v>36</v>
      </c>
      <c r="H84" s="61">
        <f t="shared" ref="H84:H90" si="32">I84+J84+K84+L84+M84</f>
        <v>36</v>
      </c>
      <c r="I84" s="61">
        <v>10</v>
      </c>
      <c r="J84" s="61">
        <v>25</v>
      </c>
      <c r="K84" s="61"/>
      <c r="L84" s="61"/>
      <c r="M84" s="61">
        <v>1</v>
      </c>
      <c r="N84" s="61"/>
      <c r="O84" s="61"/>
      <c r="P84" s="61"/>
      <c r="Q84" s="61"/>
      <c r="R84" s="61"/>
      <c r="S84" s="61"/>
      <c r="T84" s="61"/>
      <c r="U84" s="61">
        <v>36</v>
      </c>
      <c r="V84" s="61"/>
      <c r="W84" s="19"/>
      <c r="X84" s="31"/>
      <c r="Y84" s="31"/>
    </row>
    <row r="85" spans="1:25" ht="18" customHeight="1">
      <c r="A85" s="61" t="s">
        <v>41</v>
      </c>
      <c r="B85" s="29" t="s">
        <v>123</v>
      </c>
      <c r="C85" s="35">
        <v>6</v>
      </c>
      <c r="D85" s="35" t="s">
        <v>107</v>
      </c>
      <c r="E85" s="61">
        <f t="shared" si="31"/>
        <v>36</v>
      </c>
      <c r="F85" s="61"/>
      <c r="G85" s="61">
        <v>36</v>
      </c>
      <c r="H85" s="61">
        <f t="shared" si="32"/>
        <v>36</v>
      </c>
      <c r="I85" s="61">
        <v>10</v>
      </c>
      <c r="J85" s="61">
        <v>25</v>
      </c>
      <c r="K85" s="61"/>
      <c r="L85" s="61"/>
      <c r="M85" s="61">
        <v>1</v>
      </c>
      <c r="N85" s="61"/>
      <c r="O85" s="61"/>
      <c r="P85" s="61"/>
      <c r="Q85" s="61"/>
      <c r="R85" s="61"/>
      <c r="S85" s="61"/>
      <c r="T85" s="61"/>
      <c r="U85" s="61"/>
      <c r="V85" s="61">
        <v>36</v>
      </c>
      <c r="W85" s="19"/>
      <c r="X85" s="31"/>
      <c r="Y85" s="31"/>
    </row>
    <row r="86" spans="1:25" ht="46.5" customHeight="1">
      <c r="A86" s="29" t="s">
        <v>146</v>
      </c>
      <c r="B86" s="69" t="s">
        <v>147</v>
      </c>
      <c r="C86" s="35">
        <v>2</v>
      </c>
      <c r="D86" s="35" t="s">
        <v>107</v>
      </c>
      <c r="E86" s="61">
        <f t="shared" si="31"/>
        <v>36</v>
      </c>
      <c r="F86" s="61"/>
      <c r="G86" s="61">
        <v>36</v>
      </c>
      <c r="H86" s="61">
        <f t="shared" si="32"/>
        <v>36</v>
      </c>
      <c r="I86" s="61">
        <v>10</v>
      </c>
      <c r="J86" s="61">
        <v>25</v>
      </c>
      <c r="K86" s="61"/>
      <c r="L86" s="61"/>
      <c r="M86" s="61">
        <v>1</v>
      </c>
      <c r="N86" s="61"/>
      <c r="O86" s="61"/>
      <c r="P86" s="61">
        <v>36</v>
      </c>
      <c r="Q86" s="61"/>
      <c r="R86" s="61"/>
      <c r="S86" s="61"/>
      <c r="T86" s="61"/>
      <c r="U86" s="61"/>
      <c r="V86" s="61"/>
      <c r="W86" s="19"/>
      <c r="X86" s="31"/>
      <c r="Y86" s="31"/>
    </row>
    <row r="87" spans="1:25">
      <c r="A87" s="61" t="s">
        <v>42</v>
      </c>
      <c r="B87" s="68" t="s">
        <v>51</v>
      </c>
      <c r="C87" s="35">
        <v>1</v>
      </c>
      <c r="D87" s="35" t="s">
        <v>115</v>
      </c>
      <c r="E87" s="61">
        <f t="shared" si="31"/>
        <v>36</v>
      </c>
      <c r="F87" s="61"/>
      <c r="G87" s="61">
        <v>36</v>
      </c>
      <c r="H87" s="61">
        <f t="shared" si="32"/>
        <v>36</v>
      </c>
      <c r="I87" s="61">
        <v>8</v>
      </c>
      <c r="J87" s="61">
        <v>12</v>
      </c>
      <c r="K87" s="61">
        <v>12</v>
      </c>
      <c r="L87" s="61">
        <v>2</v>
      </c>
      <c r="M87" s="61">
        <v>2</v>
      </c>
      <c r="N87" s="61"/>
      <c r="O87" s="61">
        <v>36</v>
      </c>
      <c r="P87" s="61"/>
      <c r="Q87" s="61"/>
      <c r="R87" s="61"/>
      <c r="S87" s="61"/>
      <c r="T87" s="61"/>
      <c r="U87" s="61"/>
      <c r="V87" s="61"/>
      <c r="W87" s="19"/>
      <c r="X87" s="31"/>
      <c r="Y87" s="31"/>
    </row>
    <row r="88" spans="1:25">
      <c r="A88" s="61" t="s">
        <v>43</v>
      </c>
      <c r="B88" s="68" t="s">
        <v>52</v>
      </c>
      <c r="C88" s="35">
        <v>2</v>
      </c>
      <c r="D88" s="35" t="s">
        <v>115</v>
      </c>
      <c r="E88" s="61">
        <f t="shared" si="31"/>
        <v>36</v>
      </c>
      <c r="F88" s="61"/>
      <c r="G88" s="61">
        <v>36</v>
      </c>
      <c r="H88" s="61">
        <f t="shared" si="32"/>
        <v>36</v>
      </c>
      <c r="I88" s="61">
        <v>8</v>
      </c>
      <c r="J88" s="61">
        <v>12</v>
      </c>
      <c r="K88" s="61">
        <v>12</v>
      </c>
      <c r="L88" s="61">
        <v>2</v>
      </c>
      <c r="M88" s="61">
        <v>2</v>
      </c>
      <c r="N88" s="61"/>
      <c r="O88" s="61"/>
      <c r="P88" s="61">
        <v>36</v>
      </c>
      <c r="Q88" s="61"/>
      <c r="R88" s="61"/>
      <c r="S88" s="61"/>
      <c r="T88" s="61"/>
      <c r="U88" s="61"/>
      <c r="V88" s="61"/>
      <c r="W88" s="19"/>
      <c r="X88" s="31"/>
      <c r="Y88" s="31"/>
    </row>
    <row r="89" spans="1:25">
      <c r="A89" s="61" t="s">
        <v>127</v>
      </c>
      <c r="B89" s="68" t="s">
        <v>145</v>
      </c>
      <c r="C89" s="35">
        <v>2</v>
      </c>
      <c r="D89" s="35" t="s">
        <v>107</v>
      </c>
      <c r="E89" s="61">
        <f t="shared" si="31"/>
        <v>36</v>
      </c>
      <c r="F89" s="61"/>
      <c r="G89" s="61">
        <v>36</v>
      </c>
      <c r="H89" s="61">
        <f t="shared" si="32"/>
        <v>36</v>
      </c>
      <c r="I89" s="61">
        <v>9</v>
      </c>
      <c r="J89" s="61">
        <v>26</v>
      </c>
      <c r="K89" s="61"/>
      <c r="L89" s="61"/>
      <c r="M89" s="61">
        <v>1</v>
      </c>
      <c r="N89" s="61"/>
      <c r="O89" s="61"/>
      <c r="P89" s="61">
        <v>36</v>
      </c>
      <c r="Q89" s="61"/>
      <c r="R89" s="61"/>
      <c r="S89" s="61"/>
      <c r="T89" s="61"/>
      <c r="U89" s="61"/>
      <c r="V89" s="61"/>
      <c r="W89" s="19"/>
      <c r="X89" s="31"/>
      <c r="Y89" s="31"/>
    </row>
    <row r="90" spans="1:25" ht="30.75" customHeight="1">
      <c r="A90" s="82" t="s">
        <v>144</v>
      </c>
      <c r="B90" s="83" t="s">
        <v>122</v>
      </c>
      <c r="C90" s="36">
        <v>5</v>
      </c>
      <c r="D90" s="36" t="s">
        <v>107</v>
      </c>
      <c r="E90" s="82">
        <f t="shared" si="31"/>
        <v>36</v>
      </c>
      <c r="F90" s="82"/>
      <c r="G90" s="82">
        <v>36</v>
      </c>
      <c r="H90" s="82">
        <f t="shared" si="32"/>
        <v>36</v>
      </c>
      <c r="I90" s="82">
        <v>14</v>
      </c>
      <c r="J90" s="82">
        <v>21</v>
      </c>
      <c r="K90" s="82"/>
      <c r="L90" s="82"/>
      <c r="M90" s="82">
        <v>1</v>
      </c>
      <c r="N90" s="82"/>
      <c r="O90" s="82"/>
      <c r="P90" s="82"/>
      <c r="Q90" s="82"/>
      <c r="R90" s="82"/>
      <c r="S90" s="82"/>
      <c r="T90" s="82"/>
      <c r="U90" s="82">
        <v>36</v>
      </c>
      <c r="V90" s="82"/>
      <c r="W90" s="84"/>
      <c r="X90" s="31"/>
      <c r="Y90" s="31"/>
    </row>
    <row r="91" spans="1:25" ht="30.75" customHeight="1">
      <c r="A91" s="61" t="s">
        <v>164</v>
      </c>
      <c r="B91" s="85" t="s">
        <v>172</v>
      </c>
      <c r="C91" s="62"/>
      <c r="D91" s="86" t="s">
        <v>176</v>
      </c>
      <c r="E91" s="34">
        <f>SUM(E92,E93,E94)</f>
        <v>128</v>
      </c>
      <c r="F91" s="34">
        <f t="shared" ref="F91:G91" si="33">SUM(F92,F93,F94)</f>
        <v>0</v>
      </c>
      <c r="G91" s="34">
        <f t="shared" si="33"/>
        <v>128</v>
      </c>
      <c r="H91" s="34">
        <f>H92+H93</f>
        <v>128</v>
      </c>
      <c r="I91" s="34">
        <f t="shared" ref="I91:Y91" si="34">I92+I93</f>
        <v>11</v>
      </c>
      <c r="J91" s="34">
        <f t="shared" si="34"/>
        <v>32</v>
      </c>
      <c r="K91" s="34">
        <f t="shared" si="34"/>
        <v>84</v>
      </c>
      <c r="L91" s="34">
        <f t="shared" si="34"/>
        <v>0</v>
      </c>
      <c r="M91" s="34">
        <f t="shared" si="34"/>
        <v>1</v>
      </c>
      <c r="N91" s="34">
        <f t="shared" si="34"/>
        <v>0</v>
      </c>
      <c r="O91" s="34">
        <f t="shared" si="34"/>
        <v>0</v>
      </c>
      <c r="P91" s="34">
        <f t="shared" si="34"/>
        <v>0</v>
      </c>
      <c r="Q91" s="34">
        <f t="shared" si="34"/>
        <v>0</v>
      </c>
      <c r="R91" s="34">
        <f t="shared" si="34"/>
        <v>0</v>
      </c>
      <c r="S91" s="34">
        <f t="shared" si="34"/>
        <v>0</v>
      </c>
      <c r="T91" s="34">
        <f t="shared" si="34"/>
        <v>0</v>
      </c>
      <c r="U91" s="34">
        <f t="shared" si="34"/>
        <v>56</v>
      </c>
      <c r="V91" s="34">
        <f t="shared" si="34"/>
        <v>72</v>
      </c>
      <c r="W91" s="34">
        <f t="shared" si="34"/>
        <v>0</v>
      </c>
      <c r="X91" s="34">
        <f t="shared" si="34"/>
        <v>0</v>
      </c>
      <c r="Y91" s="34">
        <f t="shared" si="34"/>
        <v>0</v>
      </c>
    </row>
    <row r="92" spans="1:25" ht="29.25" customHeight="1">
      <c r="A92" s="61" t="s">
        <v>165</v>
      </c>
      <c r="B92" s="69" t="s">
        <v>171</v>
      </c>
      <c r="C92" s="62">
        <v>5</v>
      </c>
      <c r="D92" s="100" t="s">
        <v>107</v>
      </c>
      <c r="E92" s="34">
        <v>56</v>
      </c>
      <c r="F92" s="34"/>
      <c r="G92" s="34">
        <v>56</v>
      </c>
      <c r="H92" s="34">
        <v>56</v>
      </c>
      <c r="I92" s="34">
        <v>11</v>
      </c>
      <c r="J92" s="34">
        <v>32</v>
      </c>
      <c r="K92" s="34">
        <v>12</v>
      </c>
      <c r="L92" s="34"/>
      <c r="M92" s="34">
        <v>1</v>
      </c>
      <c r="N92" s="34"/>
      <c r="O92" s="34"/>
      <c r="P92" s="34"/>
      <c r="Q92" s="34"/>
      <c r="R92" s="34"/>
      <c r="S92" s="34"/>
      <c r="T92" s="34"/>
      <c r="U92" s="34">
        <v>56</v>
      </c>
      <c r="V92" s="34"/>
      <c r="W92" s="34"/>
      <c r="X92" s="34"/>
      <c r="Y92" s="31"/>
    </row>
    <row r="93" spans="1:25">
      <c r="A93" s="61" t="s">
        <v>167</v>
      </c>
      <c r="B93" s="61" t="s">
        <v>77</v>
      </c>
      <c r="C93" s="62">
        <v>6</v>
      </c>
      <c r="D93" s="101"/>
      <c r="E93" s="34">
        <v>72</v>
      </c>
      <c r="F93" s="34"/>
      <c r="G93" s="34">
        <v>72</v>
      </c>
      <c r="H93" s="34">
        <v>72</v>
      </c>
      <c r="I93" s="34"/>
      <c r="J93" s="34"/>
      <c r="K93" s="34">
        <v>72</v>
      </c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>
        <v>72</v>
      </c>
      <c r="W93" s="34"/>
      <c r="X93" s="34"/>
      <c r="Y93" s="31"/>
    </row>
    <row r="94" spans="1:25" ht="9" customHeight="1">
      <c r="A94" s="61"/>
      <c r="B94" s="29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1"/>
    </row>
    <row r="95" spans="1:25" ht="30" customHeight="1">
      <c r="A95" s="61" t="s">
        <v>166</v>
      </c>
      <c r="B95" s="85" t="s">
        <v>178</v>
      </c>
      <c r="C95" s="62"/>
      <c r="D95" s="62" t="s">
        <v>224</v>
      </c>
      <c r="E95" s="34">
        <f>E96+E97+E98</f>
        <v>232</v>
      </c>
      <c r="F95" s="34">
        <f>F96+F97+F98</f>
        <v>0</v>
      </c>
      <c r="G95" s="34">
        <f>G96+G97+G98</f>
        <v>232</v>
      </c>
      <c r="H95" s="34">
        <f>H96+H97+H98</f>
        <v>232</v>
      </c>
      <c r="I95" s="34">
        <f t="shared" ref="I95:Y95" si="35">I96+I97+I98</f>
        <v>24</v>
      </c>
      <c r="J95" s="34">
        <f t="shared" si="35"/>
        <v>28</v>
      </c>
      <c r="K95" s="34">
        <f t="shared" si="35"/>
        <v>168</v>
      </c>
      <c r="L95" s="34">
        <f t="shared" si="35"/>
        <v>4</v>
      </c>
      <c r="M95" s="34">
        <f t="shared" si="35"/>
        <v>8</v>
      </c>
      <c r="N95" s="34">
        <f t="shared" si="35"/>
        <v>0</v>
      </c>
      <c r="O95" s="34">
        <f t="shared" si="35"/>
        <v>0</v>
      </c>
      <c r="P95" s="34">
        <f t="shared" si="35"/>
        <v>0</v>
      </c>
      <c r="Q95" s="34">
        <f t="shared" si="35"/>
        <v>0</v>
      </c>
      <c r="R95" s="34">
        <f t="shared" si="35"/>
        <v>0</v>
      </c>
      <c r="S95" s="34">
        <f t="shared" si="35"/>
        <v>0</v>
      </c>
      <c r="T95" s="34">
        <f t="shared" si="35"/>
        <v>0</v>
      </c>
      <c r="U95" s="34">
        <f t="shared" si="35"/>
        <v>88</v>
      </c>
      <c r="V95" s="34">
        <f t="shared" si="35"/>
        <v>144</v>
      </c>
      <c r="W95" s="34">
        <f t="shared" si="35"/>
        <v>0</v>
      </c>
      <c r="X95" s="34">
        <f t="shared" si="35"/>
        <v>0</v>
      </c>
      <c r="Y95" s="34">
        <f t="shared" si="35"/>
        <v>0</v>
      </c>
    </row>
    <row r="96" spans="1:25" ht="28.5" customHeight="1">
      <c r="A96" s="61" t="s">
        <v>168</v>
      </c>
      <c r="B96" s="69" t="s">
        <v>178</v>
      </c>
      <c r="C96" s="35">
        <v>5</v>
      </c>
      <c r="D96" s="35" t="s">
        <v>115</v>
      </c>
      <c r="E96" s="34">
        <v>52</v>
      </c>
      <c r="F96" s="34"/>
      <c r="G96" s="34">
        <v>52</v>
      </c>
      <c r="H96" s="34">
        <v>52</v>
      </c>
      <c r="I96" s="34">
        <v>12</v>
      </c>
      <c r="J96" s="34">
        <v>8</v>
      </c>
      <c r="K96" s="34">
        <v>24</v>
      </c>
      <c r="L96" s="34">
        <v>2</v>
      </c>
      <c r="M96" s="34">
        <v>6</v>
      </c>
      <c r="N96" s="34"/>
      <c r="O96" s="34"/>
      <c r="P96" s="34"/>
      <c r="Q96" s="34"/>
      <c r="R96" s="34"/>
      <c r="S96" s="34"/>
      <c r="T96" s="34"/>
      <c r="U96" s="34">
        <v>52</v>
      </c>
      <c r="V96" s="34"/>
      <c r="W96" s="34"/>
      <c r="X96" s="34"/>
      <c r="Y96" s="31"/>
    </row>
    <row r="97" spans="1:25" ht="29.25" customHeight="1">
      <c r="A97" s="61" t="s">
        <v>169</v>
      </c>
      <c r="B97" s="69" t="s">
        <v>199</v>
      </c>
      <c r="C97" s="35">
        <v>5</v>
      </c>
      <c r="D97" s="35" t="s">
        <v>225</v>
      </c>
      <c r="E97" s="61">
        <f>F97+H97</f>
        <v>36</v>
      </c>
      <c r="F97" s="61"/>
      <c r="G97" s="61">
        <v>36</v>
      </c>
      <c r="H97" s="61">
        <f t="shared" ref="H97" si="36">I97+J97+K97+L97+M97</f>
        <v>36</v>
      </c>
      <c r="I97" s="61">
        <v>12</v>
      </c>
      <c r="J97" s="61">
        <v>20</v>
      </c>
      <c r="K97" s="61"/>
      <c r="L97" s="61">
        <v>2</v>
      </c>
      <c r="M97" s="61">
        <v>2</v>
      </c>
      <c r="N97" s="61"/>
      <c r="O97" s="61"/>
      <c r="P97" s="61"/>
      <c r="Q97" s="61"/>
      <c r="R97" s="61"/>
      <c r="S97" s="61"/>
      <c r="T97" s="61"/>
      <c r="U97" s="61">
        <v>36</v>
      </c>
      <c r="V97" s="61"/>
      <c r="W97" s="61"/>
      <c r="X97" s="61"/>
      <c r="Y97" s="19"/>
    </row>
    <row r="98" spans="1:25">
      <c r="A98" s="19" t="s">
        <v>177</v>
      </c>
      <c r="B98" s="19" t="s">
        <v>77</v>
      </c>
      <c r="C98" s="49">
        <v>6</v>
      </c>
      <c r="D98" s="51" t="s">
        <v>107</v>
      </c>
      <c r="E98" s="31">
        <v>144</v>
      </c>
      <c r="F98" s="31"/>
      <c r="G98" s="31">
        <v>144</v>
      </c>
      <c r="H98" s="31">
        <v>144</v>
      </c>
      <c r="I98" s="31"/>
      <c r="J98" s="31"/>
      <c r="K98" s="31">
        <v>144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>
        <v>144</v>
      </c>
      <c r="W98" s="31"/>
      <c r="X98" s="31"/>
      <c r="Y98" s="31"/>
    </row>
    <row r="99" spans="1:25" ht="12.75" customHeight="1">
      <c r="A99" s="19"/>
      <c r="B99" s="85" t="s">
        <v>230</v>
      </c>
      <c r="C99" s="87"/>
      <c r="D99" s="88"/>
      <c r="E99" s="89">
        <f t="shared" ref="E99:Y99" si="37">E100+E101+E102+E103+E104</f>
        <v>0</v>
      </c>
      <c r="F99" s="89">
        <f t="shared" si="37"/>
        <v>0</v>
      </c>
      <c r="G99" s="89">
        <f t="shared" si="37"/>
        <v>0</v>
      </c>
      <c r="H99" s="89">
        <f t="shared" si="37"/>
        <v>0</v>
      </c>
      <c r="I99" s="89">
        <f t="shared" si="37"/>
        <v>0</v>
      </c>
      <c r="J99" s="89">
        <f t="shared" si="37"/>
        <v>0</v>
      </c>
      <c r="K99" s="89">
        <f t="shared" si="37"/>
        <v>0</v>
      </c>
      <c r="L99" s="89">
        <f t="shared" si="37"/>
        <v>0</v>
      </c>
      <c r="M99" s="89">
        <f t="shared" si="37"/>
        <v>0</v>
      </c>
      <c r="N99" s="89">
        <f t="shared" si="37"/>
        <v>0</v>
      </c>
      <c r="O99" s="89">
        <f t="shared" si="37"/>
        <v>0</v>
      </c>
      <c r="P99" s="89">
        <f t="shared" si="37"/>
        <v>0</v>
      </c>
      <c r="Q99" s="89">
        <f t="shared" si="37"/>
        <v>0</v>
      </c>
      <c r="R99" s="89">
        <f t="shared" si="37"/>
        <v>0</v>
      </c>
      <c r="S99" s="89">
        <f t="shared" si="37"/>
        <v>0</v>
      </c>
      <c r="T99" s="89">
        <f t="shared" si="37"/>
        <v>0</v>
      </c>
      <c r="U99" s="89">
        <f t="shared" si="37"/>
        <v>0</v>
      </c>
      <c r="V99" s="89"/>
      <c r="W99" s="89">
        <f t="shared" si="37"/>
        <v>0</v>
      </c>
      <c r="X99" s="89">
        <f t="shared" si="37"/>
        <v>0</v>
      </c>
      <c r="Y99" s="89">
        <f t="shared" si="37"/>
        <v>0</v>
      </c>
    </row>
    <row r="100" spans="1:25" ht="6.95" customHeight="1">
      <c r="A100" s="61"/>
      <c r="B100" s="29"/>
      <c r="C100" s="90"/>
      <c r="D100" s="9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</row>
    <row r="101" spans="1:25" ht="8.1" customHeight="1">
      <c r="A101" s="61"/>
      <c r="B101" s="29"/>
      <c r="C101" s="90"/>
      <c r="D101" s="9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</row>
    <row r="102" spans="1:25" ht="6" customHeight="1">
      <c r="A102" s="61"/>
      <c r="B102" s="29"/>
      <c r="C102" s="90"/>
      <c r="D102" s="9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</row>
    <row r="103" spans="1:25" ht="7.5" customHeight="1">
      <c r="A103" s="19"/>
      <c r="B103" s="29"/>
      <c r="C103" s="90"/>
      <c r="D103" s="9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</row>
    <row r="104" spans="1:25" ht="6.75" customHeight="1">
      <c r="A104" s="19"/>
      <c r="B104" s="29"/>
      <c r="C104" s="49"/>
      <c r="D104" s="49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19"/>
      <c r="Y104" s="19"/>
    </row>
    <row r="105" spans="1:25" ht="1.5" customHeight="1">
      <c r="A105" s="19"/>
      <c r="B105" s="29"/>
      <c r="C105" s="49"/>
      <c r="D105" s="92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7.5" hidden="1" customHeight="1">
      <c r="A106" s="19"/>
      <c r="B106" s="29"/>
      <c r="C106" s="77"/>
      <c r="D106" s="77"/>
      <c r="E106" s="31"/>
      <c r="F106" s="31"/>
      <c r="G106" s="31"/>
      <c r="H106" s="19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45.6" customHeight="1">
      <c r="A107" s="19"/>
      <c r="B107" s="93" t="s">
        <v>100</v>
      </c>
      <c r="C107" s="94"/>
      <c r="D107" s="78" t="s">
        <v>226</v>
      </c>
      <c r="E107" s="94">
        <f t="shared" ref="E107:M107" si="38">E7+E23</f>
        <v>4428</v>
      </c>
      <c r="F107" s="94">
        <f t="shared" si="38"/>
        <v>0</v>
      </c>
      <c r="G107" s="94">
        <f t="shared" si="38"/>
        <v>612</v>
      </c>
      <c r="H107" s="94">
        <f t="shared" si="38"/>
        <v>4428</v>
      </c>
      <c r="I107" s="94">
        <f t="shared" si="38"/>
        <v>1169</v>
      </c>
      <c r="J107" s="94">
        <f t="shared" si="38"/>
        <v>1259</v>
      </c>
      <c r="K107" s="94">
        <f t="shared" si="38"/>
        <v>1832</v>
      </c>
      <c r="L107" s="94">
        <f t="shared" si="38"/>
        <v>32</v>
      </c>
      <c r="M107" s="94">
        <f t="shared" si="38"/>
        <v>100</v>
      </c>
      <c r="N107" s="94"/>
      <c r="O107" s="94">
        <f t="shared" ref="O107:Y107" si="39">O7+O23</f>
        <v>612</v>
      </c>
      <c r="P107" s="94">
        <f t="shared" si="39"/>
        <v>864</v>
      </c>
      <c r="Q107" s="94">
        <f t="shared" si="39"/>
        <v>0</v>
      </c>
      <c r="R107" s="94">
        <f t="shared" si="39"/>
        <v>612</v>
      </c>
      <c r="S107" s="94">
        <f t="shared" si="39"/>
        <v>900</v>
      </c>
      <c r="T107" s="94">
        <f>T7+T23</f>
        <v>0</v>
      </c>
      <c r="U107" s="94">
        <f>U7+U23</f>
        <v>612</v>
      </c>
      <c r="V107" s="94">
        <f t="shared" si="39"/>
        <v>864</v>
      </c>
      <c r="W107" s="94">
        <f t="shared" si="39"/>
        <v>0</v>
      </c>
      <c r="X107" s="94">
        <f t="shared" si="39"/>
        <v>0</v>
      </c>
      <c r="Y107" s="94">
        <f t="shared" si="39"/>
        <v>0</v>
      </c>
    </row>
    <row r="108" spans="1:25" ht="22.5" customHeight="1">
      <c r="A108" s="129" t="s">
        <v>223</v>
      </c>
      <c r="B108" s="130"/>
      <c r="C108" s="130"/>
      <c r="D108" s="130"/>
      <c r="E108" s="130"/>
      <c r="F108" s="131"/>
      <c r="G108" s="152"/>
      <c r="H108" s="127" t="s">
        <v>106</v>
      </c>
      <c r="I108" s="149" t="s">
        <v>101</v>
      </c>
      <c r="J108" s="150"/>
      <c r="K108" s="150"/>
      <c r="L108" s="150"/>
      <c r="M108" s="151"/>
      <c r="N108" s="95">
        <f>E7+E24+E36+E38+E43</f>
        <v>2844</v>
      </c>
      <c r="O108" s="95">
        <f>O7+O24+O36+O38+O43</f>
        <v>612</v>
      </c>
      <c r="P108" s="95">
        <f t="shared" ref="P108:Y108" si="40">P7+P24+P36+P38+P43</f>
        <v>792</v>
      </c>
      <c r="Q108" s="95">
        <f t="shared" si="40"/>
        <v>0</v>
      </c>
      <c r="R108" s="95">
        <f t="shared" si="40"/>
        <v>216</v>
      </c>
      <c r="S108" s="95">
        <f t="shared" si="40"/>
        <v>648</v>
      </c>
      <c r="T108" s="95">
        <f t="shared" si="40"/>
        <v>0</v>
      </c>
      <c r="U108" s="95">
        <f t="shared" si="40"/>
        <v>504</v>
      </c>
      <c r="V108" s="95">
        <f t="shared" si="40"/>
        <v>72</v>
      </c>
      <c r="W108" s="95">
        <f t="shared" si="40"/>
        <v>0</v>
      </c>
      <c r="X108" s="95">
        <f t="shared" si="40"/>
        <v>0</v>
      </c>
      <c r="Y108" s="95">
        <f t="shared" si="40"/>
        <v>0</v>
      </c>
    </row>
    <row r="109" spans="1:25">
      <c r="A109" s="132"/>
      <c r="B109" s="130"/>
      <c r="C109" s="130"/>
      <c r="D109" s="130"/>
      <c r="E109" s="130"/>
      <c r="F109" s="131"/>
      <c r="G109" s="153"/>
      <c r="H109" s="128"/>
      <c r="I109" s="136" t="s">
        <v>102</v>
      </c>
      <c r="J109" s="137"/>
      <c r="K109" s="137"/>
      <c r="L109" s="137"/>
      <c r="M109" s="138"/>
      <c r="N109" s="19">
        <f>E40+E45</f>
        <v>144</v>
      </c>
      <c r="O109" s="19">
        <f>O40+O45</f>
        <v>0</v>
      </c>
      <c r="P109" s="19">
        <f t="shared" ref="P109:Y109" si="41">P40+P45</f>
        <v>0</v>
      </c>
      <c r="Q109" s="19">
        <f t="shared" si="41"/>
        <v>0</v>
      </c>
      <c r="R109" s="19">
        <f t="shared" si="41"/>
        <v>36</v>
      </c>
      <c r="S109" s="19">
        <f t="shared" si="41"/>
        <v>36</v>
      </c>
      <c r="T109" s="19">
        <f t="shared" si="41"/>
        <v>0</v>
      </c>
      <c r="U109" s="19">
        <f t="shared" si="41"/>
        <v>36</v>
      </c>
      <c r="V109" s="19">
        <f t="shared" si="41"/>
        <v>36</v>
      </c>
      <c r="W109" s="19">
        <f t="shared" si="41"/>
        <v>0</v>
      </c>
      <c r="X109" s="19">
        <f t="shared" si="41"/>
        <v>0</v>
      </c>
      <c r="Y109" s="19">
        <f t="shared" si="41"/>
        <v>0</v>
      </c>
    </row>
    <row r="110" spans="1:25" ht="29.25" customHeight="1">
      <c r="A110" s="132"/>
      <c r="B110" s="130"/>
      <c r="C110" s="130"/>
      <c r="D110" s="130"/>
      <c r="E110" s="130"/>
      <c r="F110" s="131"/>
      <c r="G110" s="153"/>
      <c r="H110" s="128"/>
      <c r="I110" s="139" t="s">
        <v>103</v>
      </c>
      <c r="J110" s="140"/>
      <c r="K110" s="140"/>
      <c r="L110" s="140"/>
      <c r="M110" s="141"/>
      <c r="N110" s="19">
        <f>E41+E46</f>
        <v>1404</v>
      </c>
      <c r="O110" s="19">
        <f>O41+O46</f>
        <v>0</v>
      </c>
      <c r="P110" s="19">
        <f t="shared" ref="P110:Y110" si="42">P41+P46</f>
        <v>72</v>
      </c>
      <c r="Q110" s="19">
        <f t="shared" si="42"/>
        <v>0</v>
      </c>
      <c r="R110" s="19">
        <f t="shared" si="42"/>
        <v>360</v>
      </c>
      <c r="S110" s="19">
        <f t="shared" si="42"/>
        <v>216</v>
      </c>
      <c r="T110" s="19">
        <f t="shared" si="42"/>
        <v>0</v>
      </c>
      <c r="U110" s="19">
        <f t="shared" si="42"/>
        <v>72</v>
      </c>
      <c r="V110" s="19">
        <f t="shared" si="42"/>
        <v>684</v>
      </c>
      <c r="W110" s="19">
        <f t="shared" si="42"/>
        <v>0</v>
      </c>
      <c r="X110" s="19">
        <f t="shared" si="42"/>
        <v>0</v>
      </c>
      <c r="Y110" s="19">
        <f t="shared" si="42"/>
        <v>0</v>
      </c>
    </row>
    <row r="111" spans="1:25" ht="29.25" customHeight="1">
      <c r="A111" s="132"/>
      <c r="B111" s="130"/>
      <c r="C111" s="130"/>
      <c r="D111" s="130"/>
      <c r="E111" s="130"/>
      <c r="F111" s="131"/>
      <c r="G111" s="153"/>
      <c r="H111" s="128"/>
      <c r="I111" s="142" t="s">
        <v>124</v>
      </c>
      <c r="J111" s="143"/>
      <c r="K111" s="143"/>
      <c r="L111" s="143"/>
      <c r="M111" s="143"/>
      <c r="N111" s="19">
        <f t="shared" ref="N111:N113" si="43">SUM(O111:Y111)</f>
        <v>19</v>
      </c>
      <c r="O111" s="19">
        <v>3</v>
      </c>
      <c r="P111" s="19">
        <v>5</v>
      </c>
      <c r="Q111" s="19"/>
      <c r="R111" s="19">
        <v>1</v>
      </c>
      <c r="S111" s="19">
        <v>2</v>
      </c>
      <c r="T111" s="19"/>
      <c r="U111" s="19">
        <v>4</v>
      </c>
      <c r="V111" s="19">
        <v>4</v>
      </c>
      <c r="W111" s="19"/>
      <c r="X111" s="19"/>
      <c r="Y111" s="19"/>
    </row>
    <row r="112" spans="1:25">
      <c r="A112" s="132"/>
      <c r="B112" s="130"/>
      <c r="C112" s="130"/>
      <c r="D112" s="130"/>
      <c r="E112" s="130"/>
      <c r="F112" s="131"/>
      <c r="G112" s="153"/>
      <c r="H112" s="128"/>
      <c r="I112" s="144" t="s">
        <v>104</v>
      </c>
      <c r="J112" s="145"/>
      <c r="K112" s="145"/>
      <c r="L112" s="145"/>
      <c r="M112" s="145"/>
      <c r="N112" s="19">
        <f t="shared" si="43"/>
        <v>14</v>
      </c>
      <c r="O112" s="19">
        <v>0</v>
      </c>
      <c r="P112" s="19">
        <v>4</v>
      </c>
      <c r="Q112" s="19"/>
      <c r="R112" s="19">
        <v>2</v>
      </c>
      <c r="S112" s="19">
        <v>4</v>
      </c>
      <c r="T112" s="19"/>
      <c r="U112" s="19">
        <v>2</v>
      </c>
      <c r="V112" s="19">
        <v>2</v>
      </c>
      <c r="W112" s="19"/>
      <c r="X112" s="19"/>
      <c r="Y112" s="19"/>
    </row>
    <row r="113" spans="1:25" ht="17.25" customHeight="1">
      <c r="A113" s="133"/>
      <c r="B113" s="134"/>
      <c r="C113" s="134"/>
      <c r="D113" s="134"/>
      <c r="E113" s="134"/>
      <c r="F113" s="135"/>
      <c r="G113" s="154"/>
      <c r="H113" s="128"/>
      <c r="I113" s="146" t="s">
        <v>105</v>
      </c>
      <c r="J113" s="147"/>
      <c r="K113" s="147"/>
      <c r="L113" s="147"/>
      <c r="M113" s="148"/>
      <c r="N113" s="61">
        <f t="shared" si="43"/>
        <v>13</v>
      </c>
      <c r="O113" s="61">
        <v>1</v>
      </c>
      <c r="P113" s="61">
        <v>2</v>
      </c>
      <c r="Q113" s="61"/>
      <c r="R113" s="61">
        <v>2</v>
      </c>
      <c r="S113" s="61">
        <v>2</v>
      </c>
      <c r="T113" s="61"/>
      <c r="U113" s="61">
        <v>2</v>
      </c>
      <c r="V113" s="61">
        <v>4</v>
      </c>
      <c r="W113" s="61"/>
      <c r="X113" s="61"/>
      <c r="Y113" s="61"/>
    </row>
    <row r="114" spans="1:25">
      <c r="A114" s="14"/>
      <c r="B114" s="14"/>
      <c r="C114" s="14"/>
      <c r="D114" s="14"/>
      <c r="E114" s="14"/>
      <c r="F114" s="14"/>
      <c r="G114" s="14"/>
      <c r="H114" s="14"/>
      <c r="I114" s="125"/>
      <c r="J114" s="126"/>
      <c r="K114" s="126"/>
      <c r="L114" s="126"/>
      <c r="M114" s="126"/>
      <c r="N114" s="14"/>
      <c r="O114" s="14"/>
      <c r="P114" s="14"/>
      <c r="Q114" s="14"/>
      <c r="R114" s="96"/>
      <c r="S114" s="96"/>
      <c r="T114" s="14"/>
      <c r="U114" s="14"/>
      <c r="V114" s="14"/>
      <c r="W114" s="14"/>
      <c r="X114" s="14"/>
      <c r="Y114" s="14"/>
    </row>
    <row r="115" spans="1: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96"/>
      <c r="S115" s="96"/>
      <c r="T115" s="14"/>
      <c r="U115" s="14"/>
      <c r="V115" s="14"/>
      <c r="W115" s="14"/>
      <c r="X115" s="14"/>
      <c r="Y115" s="14"/>
    </row>
    <row r="116" spans="1: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96"/>
      <c r="S116" s="96"/>
      <c r="T116" s="14"/>
      <c r="U116" s="14"/>
      <c r="V116" s="14"/>
      <c r="W116" s="14"/>
      <c r="X116" s="14"/>
      <c r="Y116" s="14"/>
    </row>
    <row r="117" spans="1: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</sheetData>
  <mergeCells count="42">
    <mergeCell ref="H5:H6"/>
    <mergeCell ref="D3:D6"/>
    <mergeCell ref="C3:C6"/>
    <mergeCell ref="E3:M3"/>
    <mergeCell ref="E4:E6"/>
    <mergeCell ref="T1:Y1"/>
    <mergeCell ref="I114:M114"/>
    <mergeCell ref="H108:H113"/>
    <mergeCell ref="A108:F113"/>
    <mergeCell ref="I109:M109"/>
    <mergeCell ref="I110:M110"/>
    <mergeCell ref="I111:M111"/>
    <mergeCell ref="I112:M112"/>
    <mergeCell ref="I113:M113"/>
    <mergeCell ref="I108:M108"/>
    <mergeCell ref="G108:G113"/>
    <mergeCell ref="A3:A6"/>
    <mergeCell ref="B3:B6"/>
    <mergeCell ref="I5:K5"/>
    <mergeCell ref="H4:K4"/>
    <mergeCell ref="L4:L6"/>
    <mergeCell ref="W5:Y5"/>
    <mergeCell ref="N3:Y4"/>
    <mergeCell ref="Q5:S5"/>
    <mergeCell ref="T5:V5"/>
    <mergeCell ref="N5:P5"/>
    <mergeCell ref="C76:C80"/>
    <mergeCell ref="B1:S1"/>
    <mergeCell ref="D92:D93"/>
    <mergeCell ref="C69:C70"/>
    <mergeCell ref="D69:D70"/>
    <mergeCell ref="D75:D76"/>
    <mergeCell ref="C63:C64"/>
    <mergeCell ref="D63:D64"/>
    <mergeCell ref="M4:M6"/>
    <mergeCell ref="D44:D47"/>
    <mergeCell ref="C57:C58"/>
    <mergeCell ref="D57:D58"/>
    <mergeCell ref="C50:C51"/>
    <mergeCell ref="D50:D51"/>
    <mergeCell ref="G4:G6"/>
    <mergeCell ref="F4:F6"/>
  </mergeCells>
  <pageMargins left="0" right="0" top="0" bottom="0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1"/>
  <sheetViews>
    <sheetView workbookViewId="0">
      <selection sqref="A1:H51"/>
    </sheetView>
  </sheetViews>
  <sheetFormatPr defaultRowHeight="15"/>
  <cols>
    <col min="2" max="2" width="23.42578125" customWidth="1"/>
    <col min="3" max="3" width="9.5703125" customWidth="1"/>
  </cols>
  <sheetData>
    <row r="2" spans="1:8">
      <c r="C2" t="s">
        <v>136</v>
      </c>
    </row>
    <row r="3" spans="1:8" ht="30">
      <c r="A3" s="8"/>
      <c r="B3" s="8" t="s">
        <v>137</v>
      </c>
      <c r="C3" s="22" t="s">
        <v>138</v>
      </c>
      <c r="D3" s="8" t="s">
        <v>139</v>
      </c>
      <c r="E3" s="8" t="s">
        <v>140</v>
      </c>
      <c r="F3" s="8" t="s">
        <v>141</v>
      </c>
      <c r="G3" s="8" t="s">
        <v>17</v>
      </c>
      <c r="H3" s="8" t="s">
        <v>142</v>
      </c>
    </row>
    <row r="4" spans="1:8" ht="24">
      <c r="A4" s="8"/>
      <c r="B4" s="5" t="s">
        <v>128</v>
      </c>
      <c r="C4" s="6">
        <f>C5+C14+C19</f>
        <v>200</v>
      </c>
      <c r="D4" s="8">
        <f>D5+D14+D19</f>
        <v>66</v>
      </c>
      <c r="E4" s="8">
        <f t="shared" ref="E4:H4" si="0">E5+E14+E19</f>
        <v>62</v>
      </c>
      <c r="F4" s="8">
        <f t="shared" si="0"/>
        <v>72</v>
      </c>
      <c r="G4" s="8">
        <f t="shared" si="0"/>
        <v>0</v>
      </c>
      <c r="H4" s="8">
        <f t="shared" si="0"/>
        <v>200</v>
      </c>
    </row>
    <row r="5" spans="1:8">
      <c r="A5" s="8"/>
      <c r="B5" s="2" t="s">
        <v>129</v>
      </c>
      <c r="C5" s="3">
        <f>SUM(C6:C13)</f>
        <v>110</v>
      </c>
      <c r="D5" s="8">
        <f>D6+D7+D8+D9+D10+D11+D12+D13</f>
        <v>42</v>
      </c>
      <c r="E5" s="8">
        <f t="shared" ref="E5:G5" si="1">E6+E7+E8+E9+E10+E11+E12+E13</f>
        <v>48</v>
      </c>
      <c r="F5" s="8">
        <f t="shared" si="1"/>
        <v>20</v>
      </c>
      <c r="G5" s="8">
        <f t="shared" si="1"/>
        <v>0</v>
      </c>
      <c r="H5" s="8">
        <f>H6+H7+H8+H9+H10+H11+H12+H13</f>
        <v>110</v>
      </c>
    </row>
    <row r="6" spans="1:8">
      <c r="A6" s="8"/>
      <c r="B6" s="15" t="s">
        <v>18</v>
      </c>
      <c r="C6" s="1">
        <v>12</v>
      </c>
      <c r="D6" s="8">
        <v>12</v>
      </c>
      <c r="E6" s="24"/>
      <c r="F6" s="24"/>
      <c r="G6" s="24"/>
      <c r="H6" s="25">
        <f>D6+E6+F6+G6</f>
        <v>12</v>
      </c>
    </row>
    <row r="7" spans="1:8">
      <c r="A7" s="8"/>
      <c r="B7" s="15" t="s">
        <v>20</v>
      </c>
      <c r="C7" s="1">
        <v>8</v>
      </c>
      <c r="D7" s="8">
        <v>4</v>
      </c>
      <c r="E7" s="8">
        <v>4</v>
      </c>
      <c r="F7" s="24"/>
      <c r="G7" s="24"/>
      <c r="H7" s="25">
        <f t="shared" ref="H7:H13" si="2">D7+E7+F7+G7</f>
        <v>8</v>
      </c>
    </row>
    <row r="8" spans="1:8">
      <c r="A8" s="8"/>
      <c r="B8" s="15" t="s">
        <v>21</v>
      </c>
      <c r="C8" s="1">
        <v>10</v>
      </c>
      <c r="D8" s="8">
        <v>5</v>
      </c>
      <c r="E8" s="8">
        <v>5</v>
      </c>
      <c r="F8" s="24"/>
      <c r="G8" s="24"/>
      <c r="H8" s="25">
        <f t="shared" si="2"/>
        <v>10</v>
      </c>
    </row>
    <row r="9" spans="1:8">
      <c r="A9" s="8"/>
      <c r="B9" s="21" t="s">
        <v>121</v>
      </c>
      <c r="C9" s="1">
        <v>48</v>
      </c>
      <c r="D9" s="8">
        <v>15</v>
      </c>
      <c r="E9" s="8">
        <v>33</v>
      </c>
      <c r="F9" s="24"/>
      <c r="G9" s="24"/>
      <c r="H9" s="25">
        <f t="shared" si="2"/>
        <v>48</v>
      </c>
    </row>
    <row r="10" spans="1:8">
      <c r="A10" s="8"/>
      <c r="B10" s="15" t="s">
        <v>22</v>
      </c>
      <c r="C10" s="1">
        <v>14</v>
      </c>
      <c r="D10" s="24"/>
      <c r="E10" s="25">
        <v>0</v>
      </c>
      <c r="F10" s="8">
        <v>14</v>
      </c>
      <c r="G10" s="24"/>
      <c r="H10" s="25">
        <f t="shared" si="2"/>
        <v>14</v>
      </c>
    </row>
    <row r="11" spans="1:8">
      <c r="A11" s="8"/>
      <c r="B11" s="15" t="s">
        <v>23</v>
      </c>
      <c r="C11" s="1">
        <v>12</v>
      </c>
      <c r="D11" s="8">
        <v>6</v>
      </c>
      <c r="E11" s="8">
        <v>6</v>
      </c>
      <c r="F11" s="26"/>
      <c r="G11" s="26"/>
      <c r="H11" s="25">
        <f t="shared" si="2"/>
        <v>12</v>
      </c>
    </row>
    <row r="12" spans="1:8" ht="21">
      <c r="A12" s="8"/>
      <c r="B12" s="16" t="s">
        <v>24</v>
      </c>
      <c r="C12" s="1">
        <v>4</v>
      </c>
      <c r="D12" s="26"/>
      <c r="E12" s="26"/>
      <c r="F12" s="8">
        <v>4</v>
      </c>
      <c r="G12" s="26"/>
      <c r="H12" s="25">
        <f t="shared" si="2"/>
        <v>4</v>
      </c>
    </row>
    <row r="13" spans="1:8">
      <c r="A13" s="8"/>
      <c r="B13" s="15" t="s">
        <v>25</v>
      </c>
      <c r="C13" s="1">
        <v>2</v>
      </c>
      <c r="D13" s="26"/>
      <c r="E13" s="26"/>
      <c r="F13" s="8">
        <v>2</v>
      </c>
      <c r="G13" s="26"/>
      <c r="H13" s="25">
        <f t="shared" si="2"/>
        <v>2</v>
      </c>
    </row>
    <row r="14" spans="1:8" ht="24">
      <c r="A14" s="8"/>
      <c r="B14" s="2" t="s">
        <v>132</v>
      </c>
      <c r="C14" s="3">
        <f>C15+C16+C17+C18</f>
        <v>50</v>
      </c>
      <c r="D14" s="8">
        <f>D15+D16+D17</f>
        <v>24</v>
      </c>
      <c r="E14" s="8">
        <f t="shared" ref="E14:H14" si="3">E15+E16+E17</f>
        <v>0</v>
      </c>
      <c r="F14" s="8">
        <f t="shared" si="3"/>
        <v>26</v>
      </c>
      <c r="G14" s="8">
        <f t="shared" si="3"/>
        <v>0</v>
      </c>
      <c r="H14" s="8">
        <f t="shared" si="3"/>
        <v>50</v>
      </c>
    </row>
    <row r="15" spans="1:8">
      <c r="A15" s="8"/>
      <c r="B15" s="15" t="s">
        <v>114</v>
      </c>
      <c r="C15" s="1">
        <v>2</v>
      </c>
      <c r="D15" s="26"/>
      <c r="E15" s="26"/>
      <c r="F15" s="8">
        <v>2</v>
      </c>
      <c r="G15" s="26"/>
      <c r="H15" s="8">
        <f>D15+E15+F15+G15</f>
        <v>2</v>
      </c>
    </row>
    <row r="16" spans="1:8">
      <c r="A16" s="8"/>
      <c r="B16" s="20" t="s">
        <v>26</v>
      </c>
      <c r="C16" s="1">
        <v>24</v>
      </c>
      <c r="D16" s="8">
        <v>24</v>
      </c>
      <c r="E16" s="26"/>
      <c r="F16" s="26"/>
      <c r="G16" s="26"/>
      <c r="H16" s="8">
        <f t="shared" ref="H16:H17" si="4">D16+E16+F16+G16</f>
        <v>24</v>
      </c>
    </row>
    <row r="17" spans="1:8">
      <c r="A17" s="8"/>
      <c r="B17" s="21" t="s">
        <v>130</v>
      </c>
      <c r="C17" s="1">
        <v>24</v>
      </c>
      <c r="D17" s="26"/>
      <c r="E17" s="8">
        <v>0</v>
      </c>
      <c r="F17" s="8">
        <v>24</v>
      </c>
      <c r="G17" s="26"/>
      <c r="H17" s="8">
        <f t="shared" si="4"/>
        <v>24</v>
      </c>
    </row>
    <row r="18" spans="1:8">
      <c r="A18" s="8"/>
      <c r="B18" s="15"/>
      <c r="C18" s="1"/>
      <c r="D18" s="8"/>
      <c r="E18" s="8"/>
      <c r="F18" s="8"/>
      <c r="G18" s="8"/>
      <c r="H18" s="8"/>
    </row>
    <row r="19" spans="1:8" ht="24">
      <c r="A19" s="8"/>
      <c r="B19" s="2" t="s">
        <v>133</v>
      </c>
      <c r="C19" s="3">
        <v>40</v>
      </c>
      <c r="D19" s="8">
        <f>D20</f>
        <v>0</v>
      </c>
      <c r="E19" s="8">
        <f t="shared" ref="E19:H19" si="5">E20</f>
        <v>14</v>
      </c>
      <c r="F19" s="8">
        <f t="shared" si="5"/>
        <v>26</v>
      </c>
      <c r="G19" s="8">
        <f t="shared" si="5"/>
        <v>0</v>
      </c>
      <c r="H19" s="8">
        <f t="shared" si="5"/>
        <v>40</v>
      </c>
    </row>
    <row r="20" spans="1:8" ht="33" customHeight="1">
      <c r="A20" s="8"/>
      <c r="B20" s="16" t="s">
        <v>131</v>
      </c>
      <c r="C20" s="1">
        <v>40</v>
      </c>
      <c r="D20" s="26"/>
      <c r="E20" s="8">
        <v>14</v>
      </c>
      <c r="F20" s="8">
        <v>26</v>
      </c>
      <c r="G20" s="26"/>
      <c r="H20" s="8">
        <f>D20+E20+F20+G20</f>
        <v>40</v>
      </c>
    </row>
    <row r="21" spans="1:8" ht="24">
      <c r="A21" s="8"/>
      <c r="B21" s="9" t="s">
        <v>126</v>
      </c>
      <c r="C21" s="12">
        <v>200</v>
      </c>
      <c r="D21" s="8">
        <f>D22+D39</f>
        <v>34</v>
      </c>
      <c r="E21" s="8">
        <f t="shared" ref="E21:H21" si="6">E22+E39</f>
        <v>38</v>
      </c>
      <c r="F21" s="8">
        <f t="shared" si="6"/>
        <v>28</v>
      </c>
      <c r="G21" s="8">
        <f t="shared" si="6"/>
        <v>100</v>
      </c>
      <c r="H21" s="8">
        <f t="shared" si="6"/>
        <v>200</v>
      </c>
    </row>
    <row r="22" spans="1:8" ht="24">
      <c r="A22" s="8"/>
      <c r="B22" s="10" t="s">
        <v>30</v>
      </c>
      <c r="C22" s="11">
        <f t="shared" ref="C22" si="7">SUM(C23:C38)</f>
        <v>152</v>
      </c>
      <c r="D22" s="8">
        <f>SUM(D23:D38)</f>
        <v>24</v>
      </c>
      <c r="E22" s="8">
        <f t="shared" ref="E22:H22" si="8">SUM(E23:E38)</f>
        <v>22</v>
      </c>
      <c r="F22" s="8">
        <f t="shared" si="8"/>
        <v>22</v>
      </c>
      <c r="G22" s="8">
        <f t="shared" si="8"/>
        <v>84</v>
      </c>
      <c r="H22" s="8">
        <f t="shared" si="8"/>
        <v>152</v>
      </c>
    </row>
    <row r="23" spans="1:8" ht="31.5">
      <c r="A23" s="8"/>
      <c r="B23" s="16" t="s">
        <v>116</v>
      </c>
      <c r="C23" s="1">
        <v>8</v>
      </c>
      <c r="D23" s="8">
        <v>8</v>
      </c>
      <c r="E23" s="26"/>
      <c r="F23" s="26"/>
      <c r="G23" s="26"/>
      <c r="H23" s="8">
        <f>D23+E23+F23+G23</f>
        <v>8</v>
      </c>
    </row>
    <row r="24" spans="1:8" ht="21">
      <c r="A24" s="8"/>
      <c r="B24" s="16" t="s">
        <v>117</v>
      </c>
      <c r="C24" s="7">
        <v>10</v>
      </c>
      <c r="D24" s="8">
        <v>10</v>
      </c>
      <c r="E24" s="26"/>
      <c r="F24" s="26"/>
      <c r="G24" s="26"/>
      <c r="H24" s="8">
        <f t="shared" ref="H24:H38" si="9">D24+E24+F24+G24</f>
        <v>10</v>
      </c>
    </row>
    <row r="25" spans="1:8" ht="21">
      <c r="A25" s="8"/>
      <c r="B25" s="16" t="s">
        <v>118</v>
      </c>
      <c r="C25" s="1">
        <v>6</v>
      </c>
      <c r="D25" s="8">
        <v>6</v>
      </c>
      <c r="E25" s="26"/>
      <c r="F25" s="26"/>
      <c r="G25" s="26"/>
      <c r="H25" s="8">
        <f t="shared" si="9"/>
        <v>6</v>
      </c>
    </row>
    <row r="26" spans="1:8" ht="31.5">
      <c r="A26" s="8"/>
      <c r="B26" s="16" t="s">
        <v>120</v>
      </c>
      <c r="C26" s="1">
        <v>20</v>
      </c>
      <c r="D26" s="26"/>
      <c r="E26" s="8">
        <v>20</v>
      </c>
      <c r="F26" s="26"/>
      <c r="G26" s="26"/>
      <c r="H26" s="8">
        <f t="shared" si="9"/>
        <v>20</v>
      </c>
    </row>
    <row r="27" spans="1:8" ht="21">
      <c r="A27" s="8"/>
      <c r="B27" s="16" t="s">
        <v>44</v>
      </c>
      <c r="C27" s="1">
        <v>2</v>
      </c>
      <c r="D27" s="26"/>
      <c r="E27" s="26"/>
      <c r="F27" s="26"/>
      <c r="G27" s="8">
        <v>2</v>
      </c>
      <c r="H27" s="8">
        <f t="shared" si="9"/>
        <v>2</v>
      </c>
    </row>
    <row r="28" spans="1:8">
      <c r="A28" s="8"/>
      <c r="B28" s="15" t="s">
        <v>45</v>
      </c>
      <c r="C28" s="1">
        <v>6</v>
      </c>
      <c r="D28" s="26"/>
      <c r="E28" s="26"/>
      <c r="F28" s="26"/>
      <c r="G28" s="8">
        <v>6</v>
      </c>
      <c r="H28" s="8">
        <f t="shared" si="9"/>
        <v>6</v>
      </c>
    </row>
    <row r="29" spans="1:8" ht="31.5">
      <c r="A29" s="8"/>
      <c r="B29" s="16" t="s">
        <v>46</v>
      </c>
      <c r="C29" s="1">
        <v>42</v>
      </c>
      <c r="D29" s="26"/>
      <c r="E29" s="26"/>
      <c r="F29" s="8">
        <v>4</v>
      </c>
      <c r="G29" s="8">
        <v>38</v>
      </c>
      <c r="H29" s="8">
        <f t="shared" si="9"/>
        <v>42</v>
      </c>
    </row>
    <row r="30" spans="1:8">
      <c r="A30" s="8"/>
      <c r="B30" s="16" t="s">
        <v>47</v>
      </c>
      <c r="C30" s="1">
        <v>16</v>
      </c>
      <c r="D30" s="26"/>
      <c r="E30" s="26"/>
      <c r="F30" s="8">
        <v>8</v>
      </c>
      <c r="G30" s="8">
        <v>8</v>
      </c>
      <c r="H30" s="8">
        <f t="shared" si="9"/>
        <v>16</v>
      </c>
    </row>
    <row r="31" spans="1:8">
      <c r="A31" s="8"/>
      <c r="B31" s="15" t="s">
        <v>48</v>
      </c>
      <c r="C31" s="1">
        <v>6</v>
      </c>
      <c r="D31" s="26"/>
      <c r="E31" s="26"/>
      <c r="F31" s="8">
        <v>6</v>
      </c>
      <c r="G31" s="26"/>
      <c r="H31" s="8">
        <f t="shared" si="9"/>
        <v>6</v>
      </c>
    </row>
    <row r="32" spans="1:8" ht="31.5">
      <c r="A32" s="8"/>
      <c r="B32" s="16" t="s">
        <v>49</v>
      </c>
      <c r="C32" s="1">
        <v>6</v>
      </c>
      <c r="D32" s="26"/>
      <c r="E32" s="26"/>
      <c r="F32" s="26"/>
      <c r="G32" s="8">
        <v>6</v>
      </c>
      <c r="H32" s="8">
        <f t="shared" si="9"/>
        <v>6</v>
      </c>
    </row>
    <row r="33" spans="1:8" ht="31.5">
      <c r="A33" s="8"/>
      <c r="B33" s="16" t="s">
        <v>123</v>
      </c>
      <c r="C33" s="1">
        <v>2</v>
      </c>
      <c r="D33" s="26"/>
      <c r="E33" s="8">
        <v>2</v>
      </c>
      <c r="F33" s="26"/>
      <c r="G33" s="26"/>
      <c r="H33" s="8">
        <f t="shared" si="9"/>
        <v>2</v>
      </c>
    </row>
    <row r="34" spans="1:8" ht="31.5">
      <c r="A34" s="8"/>
      <c r="B34" s="16" t="s">
        <v>50</v>
      </c>
      <c r="C34" s="1">
        <v>4</v>
      </c>
      <c r="D34" s="26"/>
      <c r="E34" s="26"/>
      <c r="F34" s="8">
        <v>4</v>
      </c>
      <c r="G34" s="26"/>
      <c r="H34" s="8">
        <f t="shared" si="9"/>
        <v>4</v>
      </c>
    </row>
    <row r="35" spans="1:8">
      <c r="A35" s="8"/>
      <c r="B35" s="15" t="s">
        <v>51</v>
      </c>
      <c r="C35" s="1">
        <v>10</v>
      </c>
      <c r="D35" s="26"/>
      <c r="E35" s="26"/>
      <c r="F35" s="8">
        <v>0</v>
      </c>
      <c r="G35" s="8">
        <v>10</v>
      </c>
      <c r="H35" s="8">
        <f t="shared" si="9"/>
        <v>10</v>
      </c>
    </row>
    <row r="36" spans="1:8">
      <c r="A36" s="8"/>
      <c r="B36" s="15" t="s">
        <v>52</v>
      </c>
      <c r="C36" s="1">
        <v>8</v>
      </c>
      <c r="D36" s="26"/>
      <c r="E36" s="26"/>
      <c r="F36" s="26"/>
      <c r="G36" s="8">
        <v>8</v>
      </c>
      <c r="H36" s="8">
        <f t="shared" si="9"/>
        <v>8</v>
      </c>
    </row>
    <row r="37" spans="1:8">
      <c r="A37" s="8"/>
      <c r="B37" s="15" t="s">
        <v>145</v>
      </c>
      <c r="C37" s="1">
        <v>2</v>
      </c>
      <c r="D37" s="26"/>
      <c r="E37" s="26"/>
      <c r="F37" s="26"/>
      <c r="G37" s="8">
        <v>2</v>
      </c>
      <c r="H37" s="8">
        <f t="shared" si="9"/>
        <v>2</v>
      </c>
    </row>
    <row r="38" spans="1:8" ht="31.5">
      <c r="A38" s="8"/>
      <c r="B38" s="16" t="s">
        <v>122</v>
      </c>
      <c r="C38" s="1">
        <v>4</v>
      </c>
      <c r="D38" s="26"/>
      <c r="E38" s="26"/>
      <c r="F38" s="26"/>
      <c r="G38" s="8">
        <v>4</v>
      </c>
      <c r="H38" s="8">
        <f t="shared" si="9"/>
        <v>4</v>
      </c>
    </row>
    <row r="39" spans="1:8">
      <c r="A39" s="8"/>
      <c r="B39" s="9" t="s">
        <v>125</v>
      </c>
      <c r="C39" s="13">
        <v>48</v>
      </c>
      <c r="D39" s="8">
        <f>SUM(D40:D50)</f>
        <v>10</v>
      </c>
      <c r="E39" s="8">
        <f t="shared" ref="E39:H39" si="10">SUM(E40:E50)</f>
        <v>16</v>
      </c>
      <c r="F39" s="8">
        <f t="shared" si="10"/>
        <v>6</v>
      </c>
      <c r="G39" s="8">
        <f t="shared" si="10"/>
        <v>16</v>
      </c>
      <c r="H39" s="8">
        <f t="shared" si="10"/>
        <v>48</v>
      </c>
    </row>
    <row r="40" spans="1:8" ht="42">
      <c r="A40" s="8"/>
      <c r="B40" s="16" t="s">
        <v>75</v>
      </c>
      <c r="C40" s="23">
        <v>2</v>
      </c>
      <c r="D40" s="8">
        <v>2</v>
      </c>
      <c r="E40" s="26"/>
      <c r="F40" s="26"/>
      <c r="G40" s="26"/>
      <c r="H40" s="8">
        <f>D40+E40+F40+G40</f>
        <v>2</v>
      </c>
    </row>
    <row r="41" spans="1:8" ht="42">
      <c r="A41" s="8"/>
      <c r="B41" s="16" t="s">
        <v>97</v>
      </c>
      <c r="C41" s="23">
        <v>6</v>
      </c>
      <c r="D41" s="8">
        <v>6</v>
      </c>
      <c r="E41" s="26"/>
      <c r="F41" s="26"/>
      <c r="G41" s="26"/>
      <c r="H41" s="8">
        <f t="shared" ref="H41:H50" si="11">D41+E41+F41+G41</f>
        <v>6</v>
      </c>
    </row>
    <row r="42" spans="1:8" ht="48">
      <c r="A42" s="8"/>
      <c r="B42" s="4" t="s">
        <v>99</v>
      </c>
      <c r="C42" s="23">
        <v>2</v>
      </c>
      <c r="D42" s="8">
        <v>2</v>
      </c>
      <c r="E42" s="26"/>
      <c r="F42" s="26"/>
      <c r="G42" s="26"/>
      <c r="H42" s="8">
        <f t="shared" si="11"/>
        <v>2</v>
      </c>
    </row>
    <row r="43" spans="1:8" ht="48">
      <c r="A43" s="8"/>
      <c r="B43" s="4" t="s">
        <v>79</v>
      </c>
      <c r="C43" s="23">
        <v>8</v>
      </c>
      <c r="D43" s="8">
        <v>0</v>
      </c>
      <c r="E43" s="8">
        <v>8</v>
      </c>
      <c r="F43" s="26"/>
      <c r="G43" s="26"/>
      <c r="H43" s="8">
        <f t="shared" si="11"/>
        <v>8</v>
      </c>
    </row>
    <row r="44" spans="1:8" ht="48">
      <c r="A44" s="8"/>
      <c r="B44" s="4" t="s">
        <v>81</v>
      </c>
      <c r="C44" s="23">
        <v>2</v>
      </c>
      <c r="D44" s="26"/>
      <c r="E44" s="8">
        <v>2</v>
      </c>
      <c r="F44" s="26"/>
      <c r="G44" s="26"/>
      <c r="H44" s="8">
        <f t="shared" si="11"/>
        <v>2</v>
      </c>
    </row>
    <row r="45" spans="1:8" ht="48">
      <c r="A45" s="8"/>
      <c r="B45" s="4" t="s">
        <v>82</v>
      </c>
      <c r="C45" s="23">
        <v>6</v>
      </c>
      <c r="D45" s="26"/>
      <c r="E45" s="8">
        <v>6</v>
      </c>
      <c r="F45" s="26"/>
      <c r="G45" s="26"/>
      <c r="H45" s="8">
        <f t="shared" si="11"/>
        <v>6</v>
      </c>
    </row>
    <row r="46" spans="1:8" ht="60">
      <c r="A46" s="8"/>
      <c r="B46" s="4" t="s">
        <v>93</v>
      </c>
      <c r="C46" s="23">
        <v>2</v>
      </c>
      <c r="D46" s="26"/>
      <c r="E46" s="26"/>
      <c r="F46" s="8">
        <v>2</v>
      </c>
      <c r="G46" s="26"/>
      <c r="H46" s="8">
        <f t="shared" si="11"/>
        <v>2</v>
      </c>
    </row>
    <row r="47" spans="1:8" ht="60">
      <c r="A47" s="8"/>
      <c r="B47" s="4" t="s">
        <v>95</v>
      </c>
      <c r="C47" s="23">
        <v>4</v>
      </c>
      <c r="D47" s="26"/>
      <c r="E47" s="26"/>
      <c r="F47" s="8">
        <v>4</v>
      </c>
      <c r="G47" s="26"/>
      <c r="H47" s="8">
        <f t="shared" si="11"/>
        <v>4</v>
      </c>
    </row>
    <row r="48" spans="1:8" ht="42">
      <c r="A48" s="8"/>
      <c r="B48" s="17" t="s">
        <v>96</v>
      </c>
      <c r="C48" s="23">
        <v>4</v>
      </c>
      <c r="D48" s="26"/>
      <c r="E48" s="26"/>
      <c r="F48" s="26"/>
      <c r="G48" s="8">
        <v>4</v>
      </c>
      <c r="H48" s="8">
        <f t="shared" si="11"/>
        <v>4</v>
      </c>
    </row>
    <row r="49" spans="1:8" ht="43.5">
      <c r="A49" s="8"/>
      <c r="B49" s="18" t="s">
        <v>98</v>
      </c>
      <c r="C49" s="23">
        <v>10</v>
      </c>
      <c r="D49" s="26"/>
      <c r="E49" s="26"/>
      <c r="F49" s="26"/>
      <c r="G49" s="8">
        <v>10</v>
      </c>
      <c r="H49" s="8">
        <f t="shared" si="11"/>
        <v>10</v>
      </c>
    </row>
    <row r="50" spans="1:8" ht="52.5">
      <c r="A50" s="8"/>
      <c r="B50" s="16" t="s">
        <v>119</v>
      </c>
      <c r="C50" s="23">
        <v>2</v>
      </c>
      <c r="D50" s="26"/>
      <c r="E50" s="26"/>
      <c r="F50" s="26"/>
      <c r="G50" s="8">
        <v>2</v>
      </c>
      <c r="H50" s="8">
        <f t="shared" si="11"/>
        <v>2</v>
      </c>
    </row>
    <row r="51" spans="1:8" ht="27" customHeight="1">
      <c r="A51" s="27"/>
      <c r="B51" s="27" t="s">
        <v>143</v>
      </c>
      <c r="C51" s="27">
        <f>C4</f>
        <v>200</v>
      </c>
      <c r="D51" s="27">
        <f>SUM(D4+D21)</f>
        <v>100</v>
      </c>
      <c r="E51" s="27">
        <f t="shared" ref="E51:G51" si="12">SUM(E4+E21)</f>
        <v>100</v>
      </c>
      <c r="F51" s="27">
        <f t="shared" si="12"/>
        <v>100</v>
      </c>
      <c r="G51" s="27">
        <f t="shared" si="12"/>
        <v>100</v>
      </c>
      <c r="H51" s="27">
        <f>H4+H21</f>
        <v>400</v>
      </c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ПК 101-103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2025-07-04T11:13:55Z</dcterms:modified>
</cp:coreProperties>
</file>